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<sst xmlns="http://schemas.openxmlformats.org/spreadsheetml/2006/main" count="286" uniqueCount="137">
  <si>
    <t>Number of relays voted about</t>
  </si>
  <si>
    <t>"Number of Relays Voted About" for May 24th to 30th 2025</t>
  </si>
  <si>
    <t>https://consensus-health.torproject.org/consensus-health-2025-05-30-03-00.html#numberofrelays</t>
  </si>
  <si>
    <t>https://consensus-health.torproject.org/consensus-health-2025-05-29-03-00.html#B454BCF342BB52DC36AE5EF48978E01D4261D309</t>
  </si>
  <si>
    <t>Authority</t>
  </si>
  <si>
    <t>Weekly Missing Average</t>
  </si>
  <si>
    <t>Z-score</t>
  </si>
  <si>
    <t>moria1</t>
  </si>
  <si>
    <t>9046 total</t>
  </si>
  <si>
    <t>8441 Running</t>
  </si>
  <si>
    <t>8751 total</t>
  </si>
  <si>
    <t>8217 Running</t>
  </si>
  <si>
    <t>8803 total</t>
  </si>
  <si>
    <t>8284 Running</t>
  </si>
  <si>
    <t>8794 total</t>
  </si>
  <si>
    <t>8254 Running</t>
  </si>
  <si>
    <t>8753 total</t>
  </si>
  <si>
    <t>8236 Running</t>
  </si>
  <si>
    <t>8836 total</t>
  </si>
  <si>
    <t>8201 Running</t>
  </si>
  <si>
    <t>8990 total</t>
  </si>
  <si>
    <t>8444 Running</t>
  </si>
  <si>
    <t>tor26</t>
  </si>
  <si>
    <t>9003 total</t>
  </si>
  <si>
    <t>8557 Running</t>
  </si>
  <si>
    <t>8740 total</t>
  </si>
  <si>
    <t>8512 Running</t>
  </si>
  <si>
    <t>8719 total</t>
  </si>
  <si>
    <t>8395 Running</t>
  </si>
  <si>
    <t>8709 total</t>
  </si>
  <si>
    <t>8356 Running</t>
  </si>
  <si>
    <t>8739 total</t>
  </si>
  <si>
    <t>8384 Running</t>
  </si>
  <si>
    <t>8818 total</t>
  </si>
  <si>
    <t>8338 Running</t>
  </si>
  <si>
    <t>8876 total</t>
  </si>
  <si>
    <t>8499 Running</t>
  </si>
  <si>
    <t>dizum</t>
  </si>
  <si>
    <t>9193 total</t>
  </si>
  <si>
    <t>8868 Running</t>
  </si>
  <si>
    <t>8915 total</t>
  </si>
  <si>
    <t>8717 Running</t>
  </si>
  <si>
    <t>8900 total</t>
  </si>
  <si>
    <t>8715 Running</t>
  </si>
  <si>
    <t>8891 total</t>
  </si>
  <si>
    <t>8698 Running</t>
  </si>
  <si>
    <t>8857 total</t>
  </si>
  <si>
    <t>8666 Running</t>
  </si>
  <si>
    <t>8932 total</t>
  </si>
  <si>
    <t>8584 Running</t>
  </si>
  <si>
    <t>9085 total</t>
  </si>
  <si>
    <t>8865 Running</t>
  </si>
  <si>
    <t>gabelmoo</t>
  </si>
  <si>
    <t>8951 total</t>
  </si>
  <si>
    <t>8642 Running</t>
  </si>
  <si>
    <t>8678 total</t>
  </si>
  <si>
    <t>8411 Running</t>
  </si>
  <si>
    <t>8718 total</t>
  </si>
  <si>
    <t>8470 Running</t>
  </si>
  <si>
    <t>8708 total</t>
  </si>
  <si>
    <t>8432 Running</t>
  </si>
  <si>
    <t>8664 total</t>
  </si>
  <si>
    <t>8388 Running</t>
  </si>
  <si>
    <t>8743 total</t>
  </si>
  <si>
    <t>8354 Running</t>
  </si>
  <si>
    <t>8867 total</t>
  </si>
  <si>
    <t>8583 Running</t>
  </si>
  <si>
    <t>dannenberg</t>
  </si>
  <si>
    <t>9191 total</t>
  </si>
  <si>
    <t>8787 Running</t>
  </si>
  <si>
    <t>8916 total</t>
  </si>
  <si>
    <t>8634 Running</t>
  </si>
  <si>
    <t>8902 total</t>
  </si>
  <si>
    <t>8652 Running</t>
  </si>
  <si>
    <t>8893 total</t>
  </si>
  <si>
    <t>8613 Running</t>
  </si>
  <si>
    <t>8858 total</t>
  </si>
  <si>
    <t>8939 total</t>
  </si>
  <si>
    <t>9092 total</t>
  </si>
  <si>
    <t>8802 Running</t>
  </si>
  <si>
    <t>maatuska</t>
  </si>
  <si>
    <t>8608 Running</t>
  </si>
  <si>
    <t>8394 Running</t>
  </si>
  <si>
    <t>8713 total</t>
  </si>
  <si>
    <t>8484 Running</t>
  </si>
  <si>
    <t>8705 total</t>
  </si>
  <si>
    <t>8655 total</t>
  </si>
  <si>
    <t>8400 Running</t>
  </si>
  <si>
    <t>8738 total</t>
  </si>
  <si>
    <t>8365 Running</t>
  </si>
  <si>
    <t>8875 total</t>
  </si>
  <si>
    <t>8604 Running</t>
  </si>
  <si>
    <t>longclaw</t>
  </si>
  <si>
    <t>8693 Running</t>
  </si>
  <si>
    <t>8679 total</t>
  </si>
  <si>
    <t>8464 Running</t>
  </si>
  <si>
    <t>8521 Running</t>
  </si>
  <si>
    <t>8707 total</t>
  </si>
  <si>
    <t>8497 Running</t>
  </si>
  <si>
    <t>8662 total</t>
  </si>
  <si>
    <t>8455 Running</t>
  </si>
  <si>
    <t>8425 Running</t>
  </si>
  <si>
    <t>8872 total</t>
  </si>
  <si>
    <t>8627 Running</t>
  </si>
  <si>
    <t>bastet</t>
  </si>
  <si>
    <t>8950 total</t>
  </si>
  <si>
    <t>8623 Running</t>
  </si>
  <si>
    <t>8675 total</t>
  </si>
  <si>
    <t>8468 Running</t>
  </si>
  <si>
    <t>8431 Running</t>
  </si>
  <si>
    <t>8661 total</t>
  </si>
  <si>
    <t>8349 Running</t>
  </si>
  <si>
    <t>Vote could not be retrieved</t>
  </si>
  <si>
    <t>faravahar</t>
  </si>
  <si>
    <t>8970 total</t>
  </si>
  <si>
    <t>8679 Running</t>
  </si>
  <si>
    <t>8748 total</t>
  </si>
  <si>
    <t>8508 Running</t>
  </si>
  <si>
    <t>8731 total</t>
  </si>
  <si>
    <t>8518 Running</t>
  </si>
  <si>
    <t>8721 total</t>
  </si>
  <si>
    <t>8755 total</t>
  </si>
  <si>
    <t>8398 Running</t>
  </si>
  <si>
    <t>8888 total</t>
  </si>
  <si>
    <t>8635 Running</t>
  </si>
  <si>
    <t>Average</t>
  </si>
  <si>
    <t>consensus</t>
  </si>
  <si>
    <t>8664 Running</t>
  </si>
  <si>
    <t>8446 Running</t>
  </si>
  <si>
    <t>8465 Running</t>
  </si>
  <si>
    <t>8428 Running</t>
  </si>
  <si>
    <t>8389 Running</t>
  </si>
  <si>
    <t>Standard Deviation</t>
  </si>
  <si>
    <t>Total</t>
  </si>
  <si>
    <t>Running</t>
  </si>
  <si>
    <t>Missing</t>
  </si>
  <si>
    <t>% Running of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</si>
</sst>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"/>
  </numFmts>
  <fonts count="4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1" fillId="0" fontId="2" numFmtId="0" xfId="0" applyAlignment="1" applyBorder="1" applyFont="1">
      <alignment readingOrder="0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2" fillId="0" fontId="1" numFmtId="0" xfId="0" applyAlignment="1" applyBorder="1" applyFont="1">
      <alignment readingOrder="0" shrinkToFit="0" vertical="bottom" wrapText="1"/>
    </xf>
    <xf borderId="3" fillId="0" fontId="1" numFmtId="0" xfId="0" applyAlignment="1" applyBorder="1" applyFont="1">
      <alignment readingOrder="0" vertical="bottom"/>
    </xf>
    <xf borderId="0" fillId="0" fontId="1" numFmtId="164" xfId="0" applyAlignment="1" applyFont="1" applyNumberFormat="1">
      <alignment horizontal="right" vertical="bottom"/>
    </xf>
    <xf borderId="4" fillId="0" fontId="2" numFmtId="0" xfId="0" applyBorder="1" applyFont="1"/>
    <xf borderId="0" fillId="0" fontId="1" numFmtId="1" xfId="0" applyAlignment="1" applyFont="1" applyNumberFormat="1">
      <alignment vertical="bottom"/>
    </xf>
    <xf borderId="5" fillId="2" fontId="2" numFmtId="2" xfId="0" applyBorder="1" applyFill="1" applyFont="1" applyNumberFormat="1"/>
    <xf borderId="5" fillId="0" fontId="2" numFmtId="2" xfId="0" applyBorder="1" applyFont="1" applyNumberFormat="1"/>
    <xf borderId="6" fillId="0" fontId="2" numFmtId="0" xfId="0" applyBorder="1" applyFont="1"/>
    <xf borderId="7" fillId="0" fontId="1" numFmtId="1" xfId="0" applyAlignment="1" applyBorder="1" applyFont="1" applyNumberFormat="1">
      <alignment vertical="bottom"/>
    </xf>
    <xf borderId="8" fillId="0" fontId="2" numFmtId="2" xfId="0" applyBorder="1" applyFont="1" applyNumberFormat="1"/>
    <xf borderId="9" fillId="0" fontId="2" numFmtId="0" xfId="0" applyAlignment="1" applyBorder="1" applyFont="1">
      <alignment readingOrder="0"/>
    </xf>
    <xf borderId="10" fillId="0" fontId="1" numFmtId="1" xfId="0" applyAlignment="1" applyBorder="1" applyFont="1" applyNumberFormat="1">
      <alignment vertical="bottom"/>
    </xf>
    <xf borderId="11" fillId="0" fontId="1" numFmtId="0" xfId="0" applyAlignment="1" applyBorder="1" applyFont="1">
      <alignment vertical="bottom"/>
    </xf>
    <xf borderId="6" fillId="0" fontId="2" numFmtId="0" xfId="0" applyAlignment="1" applyBorder="1" applyFont="1">
      <alignment readingOrder="0"/>
    </xf>
    <xf borderId="8" fillId="0" fontId="1" numFmtId="0" xfId="0" applyAlignment="1" applyBorder="1" applyFont="1">
      <alignment vertical="bottom"/>
    </xf>
    <xf borderId="9" fillId="0" fontId="1" numFmtId="164" xfId="0" applyAlignment="1" applyBorder="1" applyFont="1" applyNumberFormat="1">
      <alignment vertical="bottom"/>
    </xf>
    <xf borderId="10" fillId="0" fontId="1" numFmtId="0" xfId="0" applyAlignment="1" applyBorder="1" applyFont="1">
      <alignment vertical="bottom"/>
    </xf>
    <xf borderId="11" fillId="0" fontId="2" numFmtId="0" xfId="0" applyAlignment="1" applyBorder="1" applyFont="1">
      <alignment readingOrder="0"/>
    </xf>
    <xf borderId="10" fillId="0" fontId="1" numFmtId="164" xfId="0" applyAlignment="1" applyBorder="1" applyFont="1" applyNumberFormat="1">
      <alignment vertical="bottom"/>
    </xf>
    <xf borderId="10" fillId="0" fontId="2" numFmtId="0" xfId="0" applyAlignment="1" applyBorder="1" applyFont="1">
      <alignment readingOrder="0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5" fillId="0" fontId="2" numFmtId="0" xfId="0" applyBorder="1" applyFont="1"/>
    <xf borderId="0" fillId="0" fontId="2" numFmtId="0" xfId="0" applyFont="1"/>
    <xf borderId="0" fillId="0" fontId="1" numFmtId="0" xfId="0" applyAlignment="1" applyFont="1">
      <alignment horizontal="right"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right" vertical="bottom"/>
    </xf>
    <xf borderId="8" fillId="0" fontId="2" numFmtId="0" xfId="0" applyBorder="1" applyFont="1"/>
    <xf borderId="7" fillId="0" fontId="1" numFmtId="0" xfId="0" applyAlignment="1" applyBorder="1" applyFont="1">
      <alignment horizontal="right" vertical="bottom"/>
    </xf>
    <xf borderId="7" fillId="0" fontId="1" numFmtId="0" xfId="0" applyAlignment="1" applyBorder="1" applyFont="1">
      <alignment vertical="bottom"/>
    </xf>
    <xf borderId="7" fillId="0" fontId="2" numFmtId="0" xfId="0" applyBorder="1" applyFont="1"/>
    <xf borderId="0" fillId="0" fontId="2" numFmtId="0" xfId="0" applyAlignment="1" applyFont="1">
      <alignment readingOrder="0"/>
    </xf>
    <xf borderId="0" fillId="0" fontId="1" numFmtId="10" xfId="0" applyAlignment="1" applyFont="1" applyNumberFormat="1">
      <alignment vertical="bottom"/>
    </xf>
    <xf borderId="0" fillId="0" fontId="1" numFmtId="10" xfId="0" applyAlignment="1" applyFont="1" applyNumberFormat="1">
      <alignment horizontal="right" vertical="bottom"/>
    </xf>
    <xf borderId="0" fillId="0" fontId="1" numFmtId="1" xfId="0" applyAlignment="1" applyFont="1" applyNumberFormat="1">
      <alignment horizontal="right" vertical="bottom"/>
    </xf>
    <xf borderId="12" fillId="0" fontId="1" numFmtId="0" xfId="0" applyAlignment="1" applyBorder="1" applyFont="1">
      <alignment readingOrder="0" vertical="bottom"/>
    </xf>
    <xf borderId="2" fillId="0" fontId="1" numFmtId="164" xfId="0" applyAlignment="1" applyBorder="1" applyFont="1" applyNumberFormat="1">
      <alignment horizontal="right" vertical="bottom"/>
    </xf>
    <xf borderId="13" fillId="0" fontId="1" numFmtId="0" xfId="0" applyAlignment="1" applyBorder="1" applyFont="1">
      <alignment vertical="bottom"/>
    </xf>
    <xf borderId="5" fillId="0" fontId="1" numFmtId="10" xfId="0" applyAlignment="1" applyBorder="1" applyFont="1" applyNumberFormat="1">
      <alignment vertical="bottom"/>
    </xf>
    <xf borderId="13" fillId="0" fontId="1" numFmtId="1" xfId="0" applyAlignment="1" applyBorder="1" applyFont="1" applyNumberFormat="1">
      <alignment vertical="bottom"/>
    </xf>
    <xf borderId="14" fillId="0" fontId="1" numFmtId="0" xfId="0" applyAlignment="1" applyBorder="1" applyFont="1">
      <alignment vertical="bottom"/>
    </xf>
    <xf borderId="7" fillId="0" fontId="1" numFmtId="10" xfId="0" applyAlignment="1" applyBorder="1" applyFont="1" applyNumberFormat="1">
      <alignment horizontal="right" vertical="bottom"/>
    </xf>
    <xf borderId="8" fillId="0" fontId="1" numFmtId="10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Number of Relays Voted About per Authority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Sheet1!$E$44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Sheet1!$F$43:$L$43</c:f>
            </c:strRef>
          </c:cat>
          <c:val>
            <c:numRef>
              <c:f>Sheet1!$F$44:$L$44</c:f>
              <c:numCache/>
            </c:numRef>
          </c:val>
          <c:smooth val="0"/>
        </c:ser>
        <c:ser>
          <c:idx val="1"/>
          <c:order val="1"/>
          <c:tx>
            <c:strRef>
              <c:f>Sheet1!$E$45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10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Sheet1!$F$45:$L$45</c:f>
              <c:numCache/>
            </c:numRef>
          </c:val>
          <c:smooth val="0"/>
        </c:ser>
        <c:ser>
          <c:idx val="2"/>
          <c:order val="2"/>
          <c:tx>
            <c:strRef>
              <c:f>Sheet1!$E$46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Sheet1!$F$43:$L$43</c:f>
            </c:strRef>
          </c:cat>
          <c:val>
            <c:numRef>
              <c:f>Sheet1!$F$46:$L$46</c:f>
              <c:numCache/>
            </c:numRef>
          </c:val>
          <c:smooth val="0"/>
        </c:ser>
        <c:ser>
          <c:idx val="3"/>
          <c:order val="3"/>
          <c:tx>
            <c:strRef>
              <c:f>Sheet1!$E$47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circle"/>
            <c:size val="10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Sheet1!$F$47:$L$47</c:f>
              <c:numCache/>
            </c:numRef>
          </c:val>
          <c:smooth val="0"/>
        </c:ser>
        <c:ser>
          <c:idx val="4"/>
          <c:order val="4"/>
          <c:tx>
            <c:strRef>
              <c:f>Sheet1!$E$48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circle"/>
            <c:size val="10"/>
            <c:spPr>
              <a:solidFill>
                <a:srgbClr val="FF6D01"/>
              </a:solidFill>
              <a:ln cmpd="sng">
                <a:solidFill>
                  <a:srgbClr val="FF6D01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Sheet1!$F$48:$L$48</c:f>
              <c:numCache/>
            </c:numRef>
          </c:val>
          <c:smooth val="0"/>
        </c:ser>
        <c:ser>
          <c:idx val="5"/>
          <c:order val="5"/>
          <c:tx>
            <c:strRef>
              <c:f>Sheet1!$E$49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circle"/>
            <c:size val="10"/>
            <c:spPr>
              <a:solidFill>
                <a:srgbClr val="46BDC6"/>
              </a:solidFill>
              <a:ln cmpd="sng">
                <a:solidFill>
                  <a:srgbClr val="46BDC6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Sheet1!$F$49:$L$49</c:f>
              <c:numCache/>
            </c:numRef>
          </c:val>
          <c:smooth val="0"/>
        </c:ser>
        <c:ser>
          <c:idx val="6"/>
          <c:order val="6"/>
          <c:tx>
            <c:strRef>
              <c:f>Sheet1!$E$50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circle"/>
            <c:size val="10"/>
            <c:spPr>
              <a:solidFill>
                <a:srgbClr val="7BAAF7"/>
              </a:solidFill>
              <a:ln cmpd="sng">
                <a:solidFill>
                  <a:srgbClr val="7BAAF7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Sheet1!$F$50:$L$50</c:f>
              <c:numCache/>
            </c:numRef>
          </c:val>
          <c:smooth val="0"/>
        </c:ser>
        <c:ser>
          <c:idx val="7"/>
          <c:order val="7"/>
          <c:tx>
            <c:strRef>
              <c:f>Sheet1!$E$51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circle"/>
            <c:size val="10"/>
            <c:spPr>
              <a:solidFill>
                <a:srgbClr val="F07B72"/>
              </a:solidFill>
              <a:ln cmpd="sng">
                <a:solidFill>
                  <a:srgbClr val="F07B72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Sheet1!$F$51:$L$51</c:f>
              <c:numCache/>
            </c:numRef>
          </c:val>
          <c:smooth val="0"/>
        </c:ser>
        <c:ser>
          <c:idx val="8"/>
          <c:order val="8"/>
          <c:tx>
            <c:strRef>
              <c:f>Sheet1!$E$52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circle"/>
            <c:size val="10"/>
            <c:spPr>
              <a:solidFill>
                <a:srgbClr val="FCD04F"/>
              </a:solidFill>
              <a:ln cmpd="sng">
                <a:solidFill>
                  <a:srgbClr val="FCD04F"/>
                </a:solidFill>
              </a:ln>
            </c:spPr>
          </c:marker>
          <c:cat>
            <c:strRef>
              <c:f>Sheet1!$F$43:$L$43</c:f>
            </c:strRef>
          </c:cat>
          <c:val>
            <c:numRef>
              <c:f>Sheet1!$F$52:$L$52</c:f>
              <c:numCache/>
            </c:numRef>
          </c:val>
          <c:smooth val="0"/>
        </c:ser>
        <c:ser>
          <c:idx val="9"/>
          <c:order val="9"/>
          <c:tx>
            <c:strRef>
              <c:f>Sheet1!$E$53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Sheet1!$F$43:$L$43</c:f>
            </c:strRef>
          </c:cat>
          <c:val>
            <c:numRef>
              <c:f>Sheet1!$F$53:$L$53</c:f>
              <c:numCache/>
            </c:numRef>
          </c:val>
          <c:smooth val="0"/>
        </c:ser>
        <c:axId val="117584156"/>
        <c:axId val="1376203219"/>
      </c:lineChart>
      <c:catAx>
        <c:axId val="1175841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76203219"/>
      </c:catAx>
      <c:valAx>
        <c:axId val="1376203219"/>
        <c:scaling>
          <c:orientation val="minMax"/>
          <c:max val="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584156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Authorities Missing "Number of Relays Voted" Standard Deviations from the Mean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Sheet1!$C$22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Sheet1!$A$23:$A$31</c:f>
            </c:strRef>
          </c:cat>
          <c:val>
            <c:numRef>
              <c:f>Sheet1!$C$23:$C$31</c:f>
              <c:numCache/>
            </c:numRef>
          </c:val>
        </c:ser>
        <c:axId val="893915021"/>
        <c:axId val="1644312002"/>
      </c:barChart>
      <c:catAx>
        <c:axId val="893915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Authority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44312002"/>
      </c:catAx>
      <c:valAx>
        <c:axId val="16443120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Z-score (Lower is better)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391502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161925</xdr:colOff>
      <xdr:row>8</xdr:row>
      <xdr:rowOff>104775</xdr:rowOff>
    </xdr:from>
    <xdr:ext cx="12344400" cy="76295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26</xdr:col>
      <xdr:colOff>571500</xdr:colOff>
      <xdr:row>30</xdr:row>
      <xdr:rowOff>85725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nsensus-health.torproject.org/consensus-health-2025-05-30-03-00.html" TargetMode="External"/><Relationship Id="rId2" Type="http://schemas.openxmlformats.org/officeDocument/2006/relationships/hyperlink" Target="https://consensus-health.torproject.org/consensus-health-2025-05-29-03-00.html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20.75"/>
    <col customWidth="1" min="34" max="34" width="15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>
      <c r="A4" s="1"/>
      <c r="B4" s="1"/>
      <c r="C4" s="1"/>
      <c r="D4" s="1"/>
      <c r="E4" s="1" t="s">
        <v>0</v>
      </c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>
      <c r="A5" s="1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3"/>
      <c r="Q5" s="1"/>
      <c r="R5" s="1"/>
      <c r="S5" s="3"/>
      <c r="T5" s="1"/>
      <c r="U5" s="1"/>
      <c r="V5" s="3"/>
      <c r="W5" s="1"/>
      <c r="X5" s="1"/>
      <c r="Y5" s="1"/>
      <c r="Z5" s="1"/>
      <c r="AA5" s="1"/>
      <c r="AB5" s="1"/>
      <c r="AC5" s="1"/>
      <c r="AD5" s="3"/>
      <c r="AE5" s="1"/>
      <c r="AF5" s="1"/>
      <c r="AG5" s="1"/>
      <c r="AH5" s="1"/>
      <c r="AI5" s="1"/>
      <c r="AJ5" s="1"/>
      <c r="AK5" s="1"/>
    </row>
    <row r="6">
      <c r="A6" s="4" t="s">
        <v>1</v>
      </c>
      <c r="B6" s="5"/>
      <c r="C6" s="6"/>
      <c r="D6" s="1"/>
      <c r="E6" s="7" t="s">
        <v>2</v>
      </c>
      <c r="F6" s="2"/>
      <c r="G6" s="2"/>
      <c r="H6" s="7" t="s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  <c r="AD6" s="2"/>
      <c r="AE6" s="2"/>
      <c r="AF6" s="2"/>
      <c r="AG6" s="2"/>
      <c r="AH6" s="2"/>
      <c r="AI6" s="2"/>
      <c r="AJ6" s="2"/>
      <c r="AK6" s="2"/>
    </row>
    <row r="7">
      <c r="A7" s="4" t="s">
        <v>4</v>
      </c>
      <c r="B7" s="8" t="s">
        <v>5</v>
      </c>
      <c r="C7" s="9" t="s">
        <v>6</v>
      </c>
      <c r="D7" s="1"/>
      <c r="E7" s="10">
        <v>45807.0</v>
      </c>
      <c r="F7" s="2"/>
      <c r="G7" s="2"/>
      <c r="I7" s="10">
        <v>45806.0</v>
      </c>
      <c r="J7" s="2"/>
      <c r="K7" s="2"/>
      <c r="M7" s="10">
        <v>45805.0</v>
      </c>
      <c r="N7" s="2"/>
      <c r="O7" s="2"/>
      <c r="Q7" s="10">
        <v>45804.0</v>
      </c>
      <c r="R7" s="2"/>
      <c r="S7" s="2"/>
      <c r="U7" s="10">
        <v>45803.0</v>
      </c>
      <c r="V7" s="2"/>
      <c r="W7" s="2"/>
      <c r="Y7" s="10">
        <v>45802.0</v>
      </c>
      <c r="Z7" s="2"/>
      <c r="AA7" s="2"/>
      <c r="AC7" s="10">
        <v>45801.0</v>
      </c>
      <c r="AD7" s="2"/>
      <c r="AE7" s="1"/>
      <c r="AI7" s="10">
        <v>45786.0</v>
      </c>
      <c r="AJ7" s="2"/>
      <c r="AK7" s="2"/>
    </row>
    <row r="8">
      <c r="A8" s="11" t="str">
        <f t="shared" ref="A8:A16" si="1">AC20</f>
        <v>moria1</v>
      </c>
      <c r="B8" s="12">
        <f t="shared" ref="B8:B16" si="2">average(H20,L20,P20,T20,X20,AB20,AF20)</f>
        <v>555.7142857</v>
      </c>
      <c r="C8" s="13">
        <f t="shared" ref="C8:C16" si="3">abs((B8-$B$17))/$B$18</f>
        <v>2.439006509</v>
      </c>
      <c r="D8" s="1"/>
      <c r="E8" s="2" t="s">
        <v>7</v>
      </c>
      <c r="F8" s="2" t="s">
        <v>8</v>
      </c>
      <c r="G8" s="2" t="s">
        <v>9</v>
      </c>
      <c r="I8" s="2" t="s">
        <v>7</v>
      </c>
      <c r="J8" s="2" t="s">
        <v>10</v>
      </c>
      <c r="K8" s="2" t="s">
        <v>11</v>
      </c>
      <c r="M8" s="2" t="s">
        <v>7</v>
      </c>
      <c r="N8" s="2" t="s">
        <v>12</v>
      </c>
      <c r="O8" s="2" t="s">
        <v>13</v>
      </c>
      <c r="Q8" s="2" t="s">
        <v>7</v>
      </c>
      <c r="R8" s="2" t="s">
        <v>14</v>
      </c>
      <c r="S8" s="2" t="s">
        <v>15</v>
      </c>
      <c r="U8" s="2" t="s">
        <v>7</v>
      </c>
      <c r="V8" s="2" t="s">
        <v>14</v>
      </c>
      <c r="W8" s="2" t="s">
        <v>15</v>
      </c>
      <c r="Y8" s="2" t="s">
        <v>7</v>
      </c>
      <c r="Z8" s="2" t="s">
        <v>16</v>
      </c>
      <c r="AA8" s="2" t="s">
        <v>17</v>
      </c>
      <c r="AC8" s="2" t="s">
        <v>7</v>
      </c>
      <c r="AD8" s="2" t="s">
        <v>18</v>
      </c>
      <c r="AE8" s="1" t="s">
        <v>19</v>
      </c>
      <c r="AI8" s="2" t="s">
        <v>7</v>
      </c>
      <c r="AJ8" s="2" t="s">
        <v>20</v>
      </c>
      <c r="AK8" s="2" t="s">
        <v>21</v>
      </c>
    </row>
    <row r="9">
      <c r="A9" s="11" t="str">
        <f t="shared" si="1"/>
        <v>tor26</v>
      </c>
      <c r="B9" s="12">
        <f t="shared" si="2"/>
        <v>362.7142857</v>
      </c>
      <c r="C9" s="14">
        <f t="shared" si="3"/>
        <v>0.4889880882</v>
      </c>
      <c r="D9" s="1"/>
      <c r="E9" s="2" t="s">
        <v>22</v>
      </c>
      <c r="F9" s="2" t="s">
        <v>23</v>
      </c>
      <c r="G9" s="2" t="s">
        <v>24</v>
      </c>
      <c r="I9" s="2" t="s">
        <v>22</v>
      </c>
      <c r="J9" s="2" t="s">
        <v>25</v>
      </c>
      <c r="K9" s="2" t="s">
        <v>26</v>
      </c>
      <c r="M9" s="2" t="s">
        <v>22</v>
      </c>
      <c r="N9" s="2" t="s">
        <v>27</v>
      </c>
      <c r="O9" s="2" t="s">
        <v>28</v>
      </c>
      <c r="Q9" s="2" t="s">
        <v>22</v>
      </c>
      <c r="R9" s="2" t="s">
        <v>29</v>
      </c>
      <c r="S9" s="2" t="s">
        <v>30</v>
      </c>
      <c r="U9" s="2" t="s">
        <v>22</v>
      </c>
      <c r="V9" s="2" t="s">
        <v>29</v>
      </c>
      <c r="W9" s="2" t="s">
        <v>30</v>
      </c>
      <c r="Y9" s="2" t="s">
        <v>22</v>
      </c>
      <c r="Z9" s="2" t="s">
        <v>31</v>
      </c>
      <c r="AA9" s="2" t="s">
        <v>32</v>
      </c>
      <c r="AC9" s="2" t="s">
        <v>22</v>
      </c>
      <c r="AD9" s="2" t="s">
        <v>33</v>
      </c>
      <c r="AE9" s="1" t="s">
        <v>34</v>
      </c>
      <c r="AI9" s="2" t="s">
        <v>22</v>
      </c>
      <c r="AJ9" s="2" t="s">
        <v>35</v>
      </c>
      <c r="AK9" s="2" t="s">
        <v>36</v>
      </c>
    </row>
    <row r="10">
      <c r="A10" s="11" t="str">
        <f t="shared" si="1"/>
        <v>dizum</v>
      </c>
      <c r="B10" s="12">
        <f t="shared" si="2"/>
        <v>233.2857143</v>
      </c>
      <c r="C10" s="14">
        <f t="shared" si="3"/>
        <v>0.8187222665</v>
      </c>
      <c r="D10" s="1"/>
      <c r="E10" s="2" t="s">
        <v>37</v>
      </c>
      <c r="F10" s="2" t="s">
        <v>38</v>
      </c>
      <c r="G10" s="2" t="s">
        <v>39</v>
      </c>
      <c r="I10" s="2" t="s">
        <v>37</v>
      </c>
      <c r="J10" s="2" t="s">
        <v>40</v>
      </c>
      <c r="K10" s="2" t="s">
        <v>41</v>
      </c>
      <c r="M10" s="2" t="s">
        <v>37</v>
      </c>
      <c r="N10" s="2" t="s">
        <v>42</v>
      </c>
      <c r="O10" s="2" t="s">
        <v>43</v>
      </c>
      <c r="Q10" s="2" t="s">
        <v>37</v>
      </c>
      <c r="R10" s="2" t="s">
        <v>44</v>
      </c>
      <c r="S10" s="2" t="s">
        <v>45</v>
      </c>
      <c r="U10" s="2" t="s">
        <v>37</v>
      </c>
      <c r="V10" s="2" t="s">
        <v>44</v>
      </c>
      <c r="W10" s="2" t="s">
        <v>45</v>
      </c>
      <c r="Y10" s="2" t="s">
        <v>37</v>
      </c>
      <c r="Z10" s="2" t="s">
        <v>46</v>
      </c>
      <c r="AA10" s="2" t="s">
        <v>47</v>
      </c>
      <c r="AC10" s="2" t="s">
        <v>37</v>
      </c>
      <c r="AD10" s="2" t="s">
        <v>48</v>
      </c>
      <c r="AE10" s="1" t="s">
        <v>49</v>
      </c>
      <c r="AI10" s="2" t="s">
        <v>37</v>
      </c>
      <c r="AJ10" s="2" t="s">
        <v>50</v>
      </c>
      <c r="AK10" s="2" t="s">
        <v>51</v>
      </c>
    </row>
    <row r="11">
      <c r="A11" s="11" t="str">
        <f t="shared" si="1"/>
        <v>gabelmoo</v>
      </c>
      <c r="B11" s="12">
        <f t="shared" si="2"/>
        <v>291.5714286</v>
      </c>
      <c r="C11" s="14">
        <f t="shared" si="3"/>
        <v>0.2298195902</v>
      </c>
      <c r="D11" s="1"/>
      <c r="E11" s="2" t="s">
        <v>52</v>
      </c>
      <c r="F11" s="2" t="s">
        <v>53</v>
      </c>
      <c r="G11" s="2" t="s">
        <v>54</v>
      </c>
      <c r="I11" s="2" t="s">
        <v>52</v>
      </c>
      <c r="J11" s="2" t="s">
        <v>55</v>
      </c>
      <c r="K11" s="2" t="s">
        <v>56</v>
      </c>
      <c r="M11" s="2" t="s">
        <v>52</v>
      </c>
      <c r="N11" s="2" t="s">
        <v>57</v>
      </c>
      <c r="O11" s="2" t="s">
        <v>58</v>
      </c>
      <c r="Q11" s="2" t="s">
        <v>52</v>
      </c>
      <c r="R11" s="2" t="s">
        <v>59</v>
      </c>
      <c r="S11" s="2" t="s">
        <v>60</v>
      </c>
      <c r="U11" s="2" t="s">
        <v>52</v>
      </c>
      <c r="V11" s="2" t="s">
        <v>59</v>
      </c>
      <c r="W11" s="2" t="s">
        <v>60</v>
      </c>
      <c r="Y11" s="2" t="s">
        <v>52</v>
      </c>
      <c r="Z11" s="2" t="s">
        <v>61</v>
      </c>
      <c r="AA11" s="2" t="s">
        <v>62</v>
      </c>
      <c r="AC11" s="2" t="s">
        <v>52</v>
      </c>
      <c r="AD11" s="2" t="s">
        <v>63</v>
      </c>
      <c r="AE11" s="1" t="s">
        <v>64</v>
      </c>
      <c r="AI11" s="2" t="s">
        <v>52</v>
      </c>
      <c r="AJ11" s="2" t="s">
        <v>65</v>
      </c>
      <c r="AK11" s="2" t="s">
        <v>66</v>
      </c>
    </row>
    <row r="12">
      <c r="A12" s="11" t="str">
        <f t="shared" si="1"/>
        <v>dannenberg</v>
      </c>
      <c r="B12" s="12">
        <f t="shared" si="2"/>
        <v>307.5714286</v>
      </c>
      <c r="C12" s="14">
        <f t="shared" si="3"/>
        <v>0.06816003198</v>
      </c>
      <c r="D12" s="1"/>
      <c r="E12" s="2" t="s">
        <v>67</v>
      </c>
      <c r="F12" s="2" t="s">
        <v>68</v>
      </c>
      <c r="G12" s="2" t="s">
        <v>69</v>
      </c>
      <c r="I12" s="2" t="s">
        <v>67</v>
      </c>
      <c r="J12" s="2" t="s">
        <v>70</v>
      </c>
      <c r="K12" s="2" t="s">
        <v>71</v>
      </c>
      <c r="M12" s="2" t="s">
        <v>67</v>
      </c>
      <c r="N12" s="2" t="s">
        <v>72</v>
      </c>
      <c r="O12" s="2" t="s">
        <v>73</v>
      </c>
      <c r="Q12" s="2" t="s">
        <v>67</v>
      </c>
      <c r="R12" s="2" t="s">
        <v>74</v>
      </c>
      <c r="S12" s="2" t="s">
        <v>75</v>
      </c>
      <c r="U12" s="2" t="s">
        <v>67</v>
      </c>
      <c r="V12" s="2" t="s">
        <v>74</v>
      </c>
      <c r="W12" s="2" t="s">
        <v>75</v>
      </c>
      <c r="Y12" s="2" t="s">
        <v>67</v>
      </c>
      <c r="Z12" s="2" t="s">
        <v>76</v>
      </c>
      <c r="AA12" s="2" t="s">
        <v>66</v>
      </c>
      <c r="AC12" s="2" t="s">
        <v>67</v>
      </c>
      <c r="AD12" s="2" t="s">
        <v>77</v>
      </c>
      <c r="AE12" s="1" t="s">
        <v>24</v>
      </c>
      <c r="AI12" s="2" t="s">
        <v>67</v>
      </c>
      <c r="AJ12" s="2" t="s">
        <v>78</v>
      </c>
      <c r="AK12" s="2" t="s">
        <v>79</v>
      </c>
    </row>
    <row r="13">
      <c r="A13" s="11" t="str">
        <f t="shared" si="1"/>
        <v>maatuska</v>
      </c>
      <c r="B13" s="12">
        <f t="shared" si="2"/>
        <v>287.4285714</v>
      </c>
      <c r="C13" s="14">
        <f t="shared" si="3"/>
        <v>0.2716778686</v>
      </c>
      <c r="D13" s="1"/>
      <c r="E13" s="2" t="s">
        <v>80</v>
      </c>
      <c r="F13" s="2" t="s">
        <v>53</v>
      </c>
      <c r="G13" s="2" t="s">
        <v>81</v>
      </c>
      <c r="I13" s="2" t="s">
        <v>80</v>
      </c>
      <c r="J13" s="2" t="s">
        <v>55</v>
      </c>
      <c r="K13" s="2" t="s">
        <v>82</v>
      </c>
      <c r="M13" s="2" t="s">
        <v>80</v>
      </c>
      <c r="N13" s="2" t="s">
        <v>83</v>
      </c>
      <c r="O13" s="2" t="s">
        <v>84</v>
      </c>
      <c r="Q13" s="2" t="s">
        <v>80</v>
      </c>
      <c r="R13" s="2" t="s">
        <v>85</v>
      </c>
      <c r="S13" s="2" t="s">
        <v>9</v>
      </c>
      <c r="U13" s="2" t="s">
        <v>80</v>
      </c>
      <c r="V13" s="2" t="s">
        <v>85</v>
      </c>
      <c r="W13" s="2" t="s">
        <v>9</v>
      </c>
      <c r="Y13" s="2" t="s">
        <v>80</v>
      </c>
      <c r="Z13" s="2" t="s">
        <v>86</v>
      </c>
      <c r="AA13" s="2" t="s">
        <v>87</v>
      </c>
      <c r="AC13" s="2" t="s">
        <v>80</v>
      </c>
      <c r="AD13" s="2" t="s">
        <v>88</v>
      </c>
      <c r="AE13" s="1" t="s">
        <v>89</v>
      </c>
      <c r="AI13" s="2" t="s">
        <v>80</v>
      </c>
      <c r="AJ13" s="1" t="s">
        <v>90</v>
      </c>
      <c r="AK13" s="1" t="s">
        <v>91</v>
      </c>
    </row>
    <row r="14">
      <c r="A14" s="11" t="str">
        <f t="shared" si="1"/>
        <v>longclaw</v>
      </c>
      <c r="B14" s="12">
        <f t="shared" si="2"/>
        <v>230.7142857</v>
      </c>
      <c r="C14" s="14">
        <f t="shared" si="3"/>
        <v>0.8447032669</v>
      </c>
      <c r="D14" s="1"/>
      <c r="E14" s="2" t="s">
        <v>92</v>
      </c>
      <c r="F14" s="2" t="s">
        <v>53</v>
      </c>
      <c r="G14" s="2" t="s">
        <v>93</v>
      </c>
      <c r="I14" s="2" t="s">
        <v>92</v>
      </c>
      <c r="J14" s="2" t="s">
        <v>94</v>
      </c>
      <c r="K14" s="2" t="s">
        <v>95</v>
      </c>
      <c r="M14" s="2" t="s">
        <v>92</v>
      </c>
      <c r="N14" s="2" t="s">
        <v>57</v>
      </c>
      <c r="O14" s="2" t="s">
        <v>96</v>
      </c>
      <c r="Q14" s="2" t="s">
        <v>92</v>
      </c>
      <c r="R14" s="2" t="s">
        <v>97</v>
      </c>
      <c r="S14" s="2" t="s">
        <v>98</v>
      </c>
      <c r="U14" s="2" t="s">
        <v>92</v>
      </c>
      <c r="V14" s="2" t="s">
        <v>97</v>
      </c>
      <c r="W14" s="2" t="s">
        <v>98</v>
      </c>
      <c r="Y14" s="2" t="s">
        <v>92</v>
      </c>
      <c r="Z14" s="2" t="s">
        <v>99</v>
      </c>
      <c r="AA14" s="2" t="s">
        <v>100</v>
      </c>
      <c r="AC14" s="2" t="s">
        <v>92</v>
      </c>
      <c r="AD14" s="2" t="s">
        <v>63</v>
      </c>
      <c r="AE14" s="1" t="s">
        <v>101</v>
      </c>
      <c r="AI14" s="2" t="s">
        <v>92</v>
      </c>
      <c r="AJ14" s="2" t="s">
        <v>102</v>
      </c>
      <c r="AK14" s="2" t="s">
        <v>103</v>
      </c>
    </row>
    <row r="15">
      <c r="A15" s="11" t="str">
        <f t="shared" si="1"/>
        <v>bastet</v>
      </c>
      <c r="B15" s="12">
        <f t="shared" si="2"/>
        <v>296.4285714</v>
      </c>
      <c r="C15" s="14">
        <f t="shared" si="3"/>
        <v>0.1807443671</v>
      </c>
      <c r="D15" s="1"/>
      <c r="E15" s="1" t="s">
        <v>104</v>
      </c>
      <c r="F15" s="2" t="s">
        <v>105</v>
      </c>
      <c r="G15" s="2" t="s">
        <v>106</v>
      </c>
      <c r="I15" s="1" t="s">
        <v>104</v>
      </c>
      <c r="J15" s="2" t="s">
        <v>107</v>
      </c>
      <c r="K15" s="2" t="s">
        <v>87</v>
      </c>
      <c r="M15" s="1" t="s">
        <v>104</v>
      </c>
      <c r="N15" s="2" t="s">
        <v>57</v>
      </c>
      <c r="O15" s="2" t="s">
        <v>108</v>
      </c>
      <c r="Q15" s="1" t="s">
        <v>104</v>
      </c>
      <c r="R15" s="2" t="s">
        <v>97</v>
      </c>
      <c r="S15" s="2" t="s">
        <v>109</v>
      </c>
      <c r="U15" s="1" t="s">
        <v>104</v>
      </c>
      <c r="V15" s="2" t="s">
        <v>97</v>
      </c>
      <c r="W15" s="2" t="s">
        <v>109</v>
      </c>
      <c r="Y15" s="1" t="s">
        <v>104</v>
      </c>
      <c r="Z15" s="2" t="s">
        <v>110</v>
      </c>
      <c r="AA15" s="2" t="s">
        <v>32</v>
      </c>
      <c r="AC15" s="1" t="s">
        <v>104</v>
      </c>
      <c r="AD15" s="2" t="s">
        <v>63</v>
      </c>
      <c r="AE15" s="1" t="s">
        <v>111</v>
      </c>
      <c r="AI15" s="1" t="s">
        <v>104</v>
      </c>
      <c r="AJ15" s="2" t="s">
        <v>112</v>
      </c>
      <c r="AK15" s="2"/>
    </row>
    <row r="16">
      <c r="A16" s="15" t="str">
        <f t="shared" si="1"/>
        <v>faravahar</v>
      </c>
      <c r="B16" s="16">
        <f t="shared" si="2"/>
        <v>263.4285714</v>
      </c>
      <c r="C16" s="17">
        <f t="shared" si="3"/>
        <v>0.5141672059</v>
      </c>
      <c r="D16" s="1"/>
      <c r="E16" s="2" t="s">
        <v>113</v>
      </c>
      <c r="F16" s="2" t="s">
        <v>114</v>
      </c>
      <c r="G16" s="1" t="s">
        <v>115</v>
      </c>
      <c r="I16" s="2" t="s">
        <v>113</v>
      </c>
      <c r="J16" s="2" t="s">
        <v>116</v>
      </c>
      <c r="K16" s="1" t="s">
        <v>117</v>
      </c>
      <c r="M16" s="2" t="s">
        <v>113</v>
      </c>
      <c r="N16" s="2" t="s">
        <v>118</v>
      </c>
      <c r="O16" s="1" t="s">
        <v>119</v>
      </c>
      <c r="Q16" s="2" t="s">
        <v>113</v>
      </c>
      <c r="R16" s="2" t="s">
        <v>120</v>
      </c>
      <c r="S16" s="1" t="s">
        <v>108</v>
      </c>
      <c r="U16" s="2" t="s">
        <v>113</v>
      </c>
      <c r="V16" s="2" t="s">
        <v>120</v>
      </c>
      <c r="W16" s="1" t="s">
        <v>108</v>
      </c>
      <c r="Y16" s="2" t="s">
        <v>113</v>
      </c>
      <c r="Z16" s="2" t="s">
        <v>55</v>
      </c>
      <c r="AA16" s="1" t="s">
        <v>9</v>
      </c>
      <c r="AC16" s="2" t="s">
        <v>113</v>
      </c>
      <c r="AD16" s="2" t="s">
        <v>121</v>
      </c>
      <c r="AE16" s="1" t="s">
        <v>122</v>
      </c>
      <c r="AI16" s="1" t="s">
        <v>113</v>
      </c>
      <c r="AJ16" s="1" t="s">
        <v>123</v>
      </c>
      <c r="AK16" s="1" t="s">
        <v>124</v>
      </c>
    </row>
    <row r="17">
      <c r="A17" s="18" t="s">
        <v>125</v>
      </c>
      <c r="B17" s="19">
        <f>average(B8:B16)</f>
        <v>314.3174603</v>
      </c>
      <c r="C17" s="20"/>
      <c r="D17" s="1"/>
      <c r="E17" s="2" t="s">
        <v>126</v>
      </c>
      <c r="F17" s="2"/>
      <c r="G17" s="1" t="s">
        <v>127</v>
      </c>
      <c r="I17" s="2" t="s">
        <v>126</v>
      </c>
      <c r="J17" s="2"/>
      <c r="K17" s="1" t="s">
        <v>128</v>
      </c>
      <c r="M17" s="2" t="s">
        <v>126</v>
      </c>
      <c r="N17" s="2"/>
      <c r="O17" s="1" t="s">
        <v>117</v>
      </c>
      <c r="Q17" s="2" t="s">
        <v>126</v>
      </c>
      <c r="R17" s="2"/>
      <c r="S17" s="1" t="s">
        <v>129</v>
      </c>
      <c r="U17" s="2" t="s">
        <v>126</v>
      </c>
      <c r="V17" s="2"/>
      <c r="W17" s="1" t="s">
        <v>129</v>
      </c>
      <c r="Y17" s="2" t="s">
        <v>126</v>
      </c>
      <c r="Z17" s="2"/>
      <c r="AA17" s="1" t="s">
        <v>130</v>
      </c>
      <c r="AC17" s="2" t="s">
        <v>126</v>
      </c>
      <c r="AD17" s="2"/>
      <c r="AE17" s="1" t="s">
        <v>131</v>
      </c>
      <c r="AI17" s="1" t="s">
        <v>126</v>
      </c>
      <c r="AJ17" s="1"/>
      <c r="AK17" s="1" t="s">
        <v>81</v>
      </c>
    </row>
    <row r="18">
      <c r="A18" s="21" t="s">
        <v>132</v>
      </c>
      <c r="B18" s="16">
        <f>STDEV(B8:B16)</f>
        <v>98.97342402</v>
      </c>
      <c r="C18" s="2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>
      <c r="A19" s="1"/>
      <c r="B19" s="1"/>
      <c r="C19" s="1"/>
      <c r="D19" s="1"/>
      <c r="E19" s="23">
        <f t="shared" ref="E19:E29" si="4">E7</f>
        <v>45807</v>
      </c>
      <c r="F19" s="24" t="s">
        <v>133</v>
      </c>
      <c r="G19" s="24" t="s">
        <v>134</v>
      </c>
      <c r="H19" s="25" t="s">
        <v>135</v>
      </c>
      <c r="I19" s="23">
        <f t="shared" ref="I19:I29" si="6">I7</f>
        <v>45806</v>
      </c>
      <c r="J19" s="24" t="s">
        <v>133</v>
      </c>
      <c r="K19" s="24" t="s">
        <v>134</v>
      </c>
      <c r="L19" s="25" t="s">
        <v>135</v>
      </c>
      <c r="M19" s="23">
        <f t="shared" ref="M19:M29" si="8">M7</f>
        <v>45805</v>
      </c>
      <c r="N19" s="24" t="s">
        <v>133</v>
      </c>
      <c r="O19" s="24" t="s">
        <v>134</v>
      </c>
      <c r="P19" s="25" t="s">
        <v>135</v>
      </c>
      <c r="Q19" s="23">
        <f t="shared" ref="Q19:Q29" si="10">Q7</f>
        <v>45804</v>
      </c>
      <c r="R19" s="24" t="s">
        <v>133</v>
      </c>
      <c r="S19" s="24" t="s">
        <v>134</v>
      </c>
      <c r="T19" s="25" t="s">
        <v>135</v>
      </c>
      <c r="U19" s="23">
        <f t="shared" ref="U19:U29" si="12">U7</f>
        <v>45803</v>
      </c>
      <c r="V19" s="24" t="s">
        <v>133</v>
      </c>
      <c r="W19" s="24" t="s">
        <v>134</v>
      </c>
      <c r="X19" s="25" t="s">
        <v>135</v>
      </c>
      <c r="Y19" s="23">
        <f t="shared" ref="Y19:Y29" si="14">Y7</f>
        <v>45802</v>
      </c>
      <c r="Z19" s="24" t="s">
        <v>133</v>
      </c>
      <c r="AA19" s="24" t="s">
        <v>134</v>
      </c>
      <c r="AB19" s="25" t="s">
        <v>135</v>
      </c>
      <c r="AC19" s="26">
        <f t="shared" ref="AC19:AC29" si="16">AC7</f>
        <v>45801</v>
      </c>
      <c r="AD19" s="24" t="s">
        <v>133</v>
      </c>
      <c r="AE19" s="24" t="s">
        <v>134</v>
      </c>
      <c r="AF19" s="27" t="s">
        <v>135</v>
      </c>
      <c r="AK19" s="1"/>
    </row>
    <row r="20">
      <c r="A20" s="1"/>
      <c r="B20" s="1"/>
      <c r="C20" s="1"/>
      <c r="D20" s="1"/>
      <c r="E20" s="28" t="str">
        <f t="shared" si="4"/>
        <v>moria1</v>
      </c>
      <c r="F20" s="29">
        <f t="shared" ref="F20:G20" si="5">value(left(F8,4))</f>
        <v>9046</v>
      </c>
      <c r="G20" s="29">
        <f t="shared" si="5"/>
        <v>8441</v>
      </c>
      <c r="H20" s="30">
        <f t="shared" ref="H20:H28" si="19">F20-G20</f>
        <v>605</v>
      </c>
      <c r="I20" s="28" t="str">
        <f t="shared" si="6"/>
        <v>moria1</v>
      </c>
      <c r="J20" s="29">
        <f t="shared" ref="J20:K20" si="7">value(left(J8,4))</f>
        <v>8751</v>
      </c>
      <c r="K20" s="29">
        <f t="shared" si="7"/>
        <v>8217</v>
      </c>
      <c r="L20" s="30">
        <f t="shared" ref="L20:L28" si="21">J20-K20</f>
        <v>534</v>
      </c>
      <c r="M20" s="28" t="str">
        <f t="shared" si="8"/>
        <v>moria1</v>
      </c>
      <c r="N20" s="29">
        <f t="shared" ref="N20:O20" si="9">value(left(N8,4))</f>
        <v>8803</v>
      </c>
      <c r="O20" s="29">
        <f t="shared" si="9"/>
        <v>8284</v>
      </c>
      <c r="P20" s="30">
        <f t="shared" ref="P20:P28" si="23">N20-O20</f>
        <v>519</v>
      </c>
      <c r="Q20" s="28" t="str">
        <f t="shared" si="10"/>
        <v>moria1</v>
      </c>
      <c r="R20" s="29">
        <f t="shared" ref="R20:S20" si="11">value(left(R8,4))</f>
        <v>8794</v>
      </c>
      <c r="S20" s="29">
        <f t="shared" si="11"/>
        <v>8254</v>
      </c>
      <c r="T20" s="30">
        <f t="shared" ref="T20:T28" si="25">R20-S20</f>
        <v>540</v>
      </c>
      <c r="U20" s="28" t="str">
        <f t="shared" si="12"/>
        <v>moria1</v>
      </c>
      <c r="V20" s="29">
        <f t="shared" ref="V20:W20" si="13">value(left(V8,4))</f>
        <v>8794</v>
      </c>
      <c r="W20" s="29">
        <f t="shared" si="13"/>
        <v>8254</v>
      </c>
      <c r="X20" s="30">
        <f t="shared" ref="X20:X28" si="27">V20-W20</f>
        <v>540</v>
      </c>
      <c r="Y20" s="28" t="str">
        <f t="shared" si="14"/>
        <v>moria1</v>
      </c>
      <c r="Z20" s="29">
        <f t="shared" ref="Z20:AA20" si="15">value(left(Z8,4))</f>
        <v>8753</v>
      </c>
      <c r="AA20" s="29">
        <f t="shared" si="15"/>
        <v>8236</v>
      </c>
      <c r="AB20" s="30">
        <f t="shared" ref="AB20:AB28" si="29">Z20-AA20</f>
        <v>517</v>
      </c>
      <c r="AC20" s="1" t="str">
        <f t="shared" si="16"/>
        <v>moria1</v>
      </c>
      <c r="AD20" s="29">
        <f t="shared" ref="AD20:AE20" si="17">value(left(AD8,4))</f>
        <v>8836</v>
      </c>
      <c r="AE20" s="29">
        <f t="shared" si="17"/>
        <v>8201</v>
      </c>
      <c r="AF20" s="31">
        <f t="shared" ref="AF20:AF28" si="31">AD20-AE20</f>
        <v>635</v>
      </c>
      <c r="AK20" s="1"/>
    </row>
    <row r="21">
      <c r="A21" s="4" t="s">
        <v>1</v>
      </c>
      <c r="B21" s="5"/>
      <c r="C21" s="6"/>
      <c r="D21" s="1"/>
      <c r="E21" s="28" t="str">
        <f t="shared" si="4"/>
        <v>tor26</v>
      </c>
      <c r="F21" s="29">
        <f t="shared" ref="F21:G21" si="18">value(left(F9,4))</f>
        <v>9003</v>
      </c>
      <c r="G21" s="29">
        <f t="shared" si="18"/>
        <v>8557</v>
      </c>
      <c r="H21" s="30">
        <f t="shared" si="19"/>
        <v>446</v>
      </c>
      <c r="I21" s="28" t="str">
        <f t="shared" si="6"/>
        <v>tor26</v>
      </c>
      <c r="J21" s="29">
        <f t="shared" ref="J21:K21" si="20">value(left(J9,4))</f>
        <v>8740</v>
      </c>
      <c r="K21" s="29">
        <f t="shared" si="20"/>
        <v>8512</v>
      </c>
      <c r="L21" s="30">
        <f t="shared" si="21"/>
        <v>228</v>
      </c>
      <c r="M21" s="28" t="str">
        <f t="shared" si="8"/>
        <v>tor26</v>
      </c>
      <c r="N21" s="29">
        <f t="shared" ref="N21:O21" si="22">value(left(N9,4))</f>
        <v>8719</v>
      </c>
      <c r="O21" s="29">
        <f t="shared" si="22"/>
        <v>8395</v>
      </c>
      <c r="P21" s="30">
        <f t="shared" si="23"/>
        <v>324</v>
      </c>
      <c r="Q21" s="28" t="str">
        <f t="shared" si="10"/>
        <v>tor26</v>
      </c>
      <c r="R21" s="29">
        <f t="shared" ref="R21:S21" si="24">value(left(R9,4))</f>
        <v>8709</v>
      </c>
      <c r="S21" s="29">
        <f t="shared" si="24"/>
        <v>8356</v>
      </c>
      <c r="T21" s="30">
        <f t="shared" si="25"/>
        <v>353</v>
      </c>
      <c r="U21" s="28" t="str">
        <f t="shared" si="12"/>
        <v>tor26</v>
      </c>
      <c r="V21" s="29">
        <f t="shared" ref="V21:W21" si="26">value(left(V9,4))</f>
        <v>8709</v>
      </c>
      <c r="W21" s="29">
        <f t="shared" si="26"/>
        <v>8356</v>
      </c>
      <c r="X21" s="30">
        <f t="shared" si="27"/>
        <v>353</v>
      </c>
      <c r="Y21" s="28" t="str">
        <f t="shared" si="14"/>
        <v>tor26</v>
      </c>
      <c r="Z21" s="29">
        <f t="shared" ref="Z21:AA21" si="28">value(left(Z9,4))</f>
        <v>8739</v>
      </c>
      <c r="AA21" s="29">
        <f t="shared" si="28"/>
        <v>8384</v>
      </c>
      <c r="AB21" s="30">
        <f t="shared" si="29"/>
        <v>355</v>
      </c>
      <c r="AC21" s="1" t="str">
        <f t="shared" si="16"/>
        <v>tor26</v>
      </c>
      <c r="AD21" s="29">
        <f t="shared" ref="AD21:AE21" si="30">value(left(AD9,4))</f>
        <v>8818</v>
      </c>
      <c r="AE21" s="29">
        <f t="shared" si="30"/>
        <v>8338</v>
      </c>
      <c r="AF21" s="31">
        <f t="shared" si="31"/>
        <v>480</v>
      </c>
      <c r="AK21" s="1"/>
    </row>
    <row r="22">
      <c r="A22" s="4" t="s">
        <v>4</v>
      </c>
      <c r="B22" s="8" t="s">
        <v>5</v>
      </c>
      <c r="C22" s="9" t="s">
        <v>6</v>
      </c>
      <c r="D22" s="1"/>
      <c r="E22" s="28" t="str">
        <f t="shared" si="4"/>
        <v>dizum</v>
      </c>
      <c r="F22" s="29">
        <f t="shared" ref="F22:G22" si="32">value(left(F10,4))</f>
        <v>9193</v>
      </c>
      <c r="G22" s="29">
        <f t="shared" si="32"/>
        <v>8868</v>
      </c>
      <c r="H22" s="30">
        <f t="shared" si="19"/>
        <v>325</v>
      </c>
      <c r="I22" s="28" t="str">
        <f t="shared" si="6"/>
        <v>dizum</v>
      </c>
      <c r="J22" s="29">
        <f t="shared" ref="J22:K22" si="33">value(left(J10,4))</f>
        <v>8915</v>
      </c>
      <c r="K22" s="29">
        <f t="shared" si="33"/>
        <v>8717</v>
      </c>
      <c r="L22" s="30">
        <f t="shared" si="21"/>
        <v>198</v>
      </c>
      <c r="M22" s="28" t="str">
        <f t="shared" si="8"/>
        <v>dizum</v>
      </c>
      <c r="N22" s="29">
        <f t="shared" ref="N22:O22" si="34">value(left(N10,4))</f>
        <v>8900</v>
      </c>
      <c r="O22" s="29">
        <f t="shared" si="34"/>
        <v>8715</v>
      </c>
      <c r="P22" s="30">
        <f t="shared" si="23"/>
        <v>185</v>
      </c>
      <c r="Q22" s="28" t="str">
        <f t="shared" si="10"/>
        <v>dizum</v>
      </c>
      <c r="R22" s="29">
        <f t="shared" ref="R22:S22" si="35">value(left(R10,4))</f>
        <v>8891</v>
      </c>
      <c r="S22" s="29">
        <f t="shared" si="35"/>
        <v>8698</v>
      </c>
      <c r="T22" s="30">
        <f t="shared" si="25"/>
        <v>193</v>
      </c>
      <c r="U22" s="28" t="str">
        <f t="shared" si="12"/>
        <v>dizum</v>
      </c>
      <c r="V22" s="29">
        <f t="shared" ref="V22:W22" si="36">value(left(V10,4))</f>
        <v>8891</v>
      </c>
      <c r="W22" s="29">
        <f t="shared" si="36"/>
        <v>8698</v>
      </c>
      <c r="X22" s="30">
        <f t="shared" si="27"/>
        <v>193</v>
      </c>
      <c r="Y22" s="28" t="str">
        <f t="shared" si="14"/>
        <v>dizum</v>
      </c>
      <c r="Z22" s="29">
        <f t="shared" ref="Z22:AA22" si="37">value(left(Z10,4))</f>
        <v>8857</v>
      </c>
      <c r="AA22" s="29">
        <f t="shared" si="37"/>
        <v>8666</v>
      </c>
      <c r="AB22" s="30">
        <f t="shared" si="29"/>
        <v>191</v>
      </c>
      <c r="AC22" s="1" t="str">
        <f t="shared" si="16"/>
        <v>dizum</v>
      </c>
      <c r="AD22" s="29">
        <f t="shared" ref="AD22:AE22" si="38">value(left(AD10,4))</f>
        <v>8932</v>
      </c>
      <c r="AE22" s="29">
        <f t="shared" si="38"/>
        <v>8584</v>
      </c>
      <c r="AF22" s="31">
        <f t="shared" si="31"/>
        <v>348</v>
      </c>
      <c r="AK22" s="1"/>
    </row>
    <row r="23">
      <c r="A23" s="11" t="s">
        <v>7</v>
      </c>
      <c r="B23" s="12">
        <v>555.7142857142857</v>
      </c>
      <c r="C23" s="13">
        <v>2.4390065089535073</v>
      </c>
      <c r="D23" s="1"/>
      <c r="E23" s="28" t="str">
        <f t="shared" si="4"/>
        <v>gabelmoo</v>
      </c>
      <c r="F23" s="29">
        <f t="shared" ref="F23:G23" si="39">value(left(F11,4))</f>
        <v>8951</v>
      </c>
      <c r="G23" s="29">
        <f t="shared" si="39"/>
        <v>8642</v>
      </c>
      <c r="H23" s="30">
        <f t="shared" si="19"/>
        <v>309</v>
      </c>
      <c r="I23" s="28" t="str">
        <f t="shared" si="6"/>
        <v>gabelmoo</v>
      </c>
      <c r="J23" s="29">
        <f t="shared" ref="J23:K23" si="40">value(left(J11,4))</f>
        <v>8678</v>
      </c>
      <c r="K23" s="29">
        <f t="shared" si="40"/>
        <v>8411</v>
      </c>
      <c r="L23" s="30">
        <f t="shared" si="21"/>
        <v>267</v>
      </c>
      <c r="M23" s="28" t="str">
        <f t="shared" si="8"/>
        <v>gabelmoo</v>
      </c>
      <c r="N23" s="29">
        <f t="shared" ref="N23:O23" si="41">value(left(N11,4))</f>
        <v>8718</v>
      </c>
      <c r="O23" s="29">
        <f t="shared" si="41"/>
        <v>8470</v>
      </c>
      <c r="P23" s="30">
        <f t="shared" si="23"/>
        <v>248</v>
      </c>
      <c r="Q23" s="28" t="str">
        <f t="shared" si="10"/>
        <v>gabelmoo</v>
      </c>
      <c r="R23" s="29">
        <f t="shared" ref="R23:S23" si="42">value(left(R11,4))</f>
        <v>8708</v>
      </c>
      <c r="S23" s="29">
        <f t="shared" si="42"/>
        <v>8432</v>
      </c>
      <c r="T23" s="30">
        <f t="shared" si="25"/>
        <v>276</v>
      </c>
      <c r="U23" s="28" t="str">
        <f t="shared" si="12"/>
        <v>gabelmoo</v>
      </c>
      <c r="V23" s="29">
        <f t="shared" ref="V23:W23" si="43">value(left(V11,4))</f>
        <v>8708</v>
      </c>
      <c r="W23" s="29">
        <f t="shared" si="43"/>
        <v>8432</v>
      </c>
      <c r="X23" s="30">
        <f t="shared" si="27"/>
        <v>276</v>
      </c>
      <c r="Y23" s="28" t="str">
        <f t="shared" si="14"/>
        <v>gabelmoo</v>
      </c>
      <c r="Z23" s="29">
        <f t="shared" ref="Z23:AA23" si="44">value(left(Z11,4))</f>
        <v>8664</v>
      </c>
      <c r="AA23" s="29">
        <f t="shared" si="44"/>
        <v>8388</v>
      </c>
      <c r="AB23" s="30">
        <f t="shared" si="29"/>
        <v>276</v>
      </c>
      <c r="AC23" s="1" t="str">
        <f t="shared" si="16"/>
        <v>gabelmoo</v>
      </c>
      <c r="AD23" s="29">
        <f t="shared" ref="AD23:AE23" si="45">value(left(AD11,4))</f>
        <v>8743</v>
      </c>
      <c r="AE23" s="29">
        <f t="shared" si="45"/>
        <v>8354</v>
      </c>
      <c r="AF23" s="31">
        <f t="shared" si="31"/>
        <v>389</v>
      </c>
      <c r="AK23" s="1"/>
    </row>
    <row r="24">
      <c r="A24" s="11" t="s">
        <v>92</v>
      </c>
      <c r="B24" s="12">
        <v>230.71428571428572</v>
      </c>
      <c r="C24" s="14">
        <v>0.8447032668765211</v>
      </c>
      <c r="D24" s="1"/>
      <c r="E24" s="28" t="str">
        <f t="shared" si="4"/>
        <v>dannenberg</v>
      </c>
      <c r="F24" s="29">
        <f t="shared" ref="F24:G24" si="46">value(left(F12,4))</f>
        <v>9191</v>
      </c>
      <c r="G24" s="29">
        <f t="shared" si="46"/>
        <v>8787</v>
      </c>
      <c r="H24" s="30">
        <f t="shared" si="19"/>
        <v>404</v>
      </c>
      <c r="I24" s="28" t="str">
        <f t="shared" si="6"/>
        <v>dannenberg</v>
      </c>
      <c r="J24" s="29">
        <f t="shared" ref="J24:K24" si="47">value(left(J12,4))</f>
        <v>8916</v>
      </c>
      <c r="K24" s="29">
        <f t="shared" si="47"/>
        <v>8634</v>
      </c>
      <c r="L24" s="30">
        <f t="shared" si="21"/>
        <v>282</v>
      </c>
      <c r="M24" s="28" t="str">
        <f t="shared" si="8"/>
        <v>dannenberg</v>
      </c>
      <c r="N24" s="29">
        <f t="shared" ref="N24:O24" si="48">value(left(N12,4))</f>
        <v>8902</v>
      </c>
      <c r="O24" s="29">
        <f t="shared" si="48"/>
        <v>8652</v>
      </c>
      <c r="P24" s="30">
        <f t="shared" si="23"/>
        <v>250</v>
      </c>
      <c r="Q24" s="28" t="str">
        <f t="shared" si="10"/>
        <v>dannenberg</v>
      </c>
      <c r="R24" s="29">
        <f t="shared" ref="R24:S24" si="49">value(left(R12,4))</f>
        <v>8893</v>
      </c>
      <c r="S24" s="29">
        <f t="shared" si="49"/>
        <v>8613</v>
      </c>
      <c r="T24" s="30">
        <f t="shared" si="25"/>
        <v>280</v>
      </c>
      <c r="U24" s="28" t="str">
        <f t="shared" si="12"/>
        <v>dannenberg</v>
      </c>
      <c r="V24" s="29">
        <f t="shared" ref="V24:W24" si="50">value(left(V12,4))</f>
        <v>8893</v>
      </c>
      <c r="W24" s="29">
        <f t="shared" si="50"/>
        <v>8613</v>
      </c>
      <c r="X24" s="30">
        <f t="shared" si="27"/>
        <v>280</v>
      </c>
      <c r="Y24" s="28" t="str">
        <f t="shared" si="14"/>
        <v>dannenberg</v>
      </c>
      <c r="Z24" s="29">
        <f t="shared" ref="Z24:AA24" si="51">value(left(Z12,4))</f>
        <v>8858</v>
      </c>
      <c r="AA24" s="29">
        <f t="shared" si="51"/>
        <v>8583</v>
      </c>
      <c r="AB24" s="30">
        <f t="shared" si="29"/>
        <v>275</v>
      </c>
      <c r="AC24" s="1" t="str">
        <f t="shared" si="16"/>
        <v>dannenberg</v>
      </c>
      <c r="AD24" s="29">
        <f t="shared" ref="AD24:AE24" si="52">value(left(AD12,4))</f>
        <v>8939</v>
      </c>
      <c r="AE24" s="29">
        <f t="shared" si="52"/>
        <v>8557</v>
      </c>
      <c r="AF24" s="31">
        <f t="shared" si="31"/>
        <v>382</v>
      </c>
      <c r="AK24" s="1"/>
    </row>
    <row r="25">
      <c r="A25" s="11" t="s">
        <v>37</v>
      </c>
      <c r="B25" s="12">
        <v>233.28571428571428</v>
      </c>
      <c r="C25" s="14">
        <v>0.8187222664523716</v>
      </c>
      <c r="D25" s="1"/>
      <c r="E25" s="28" t="str">
        <f t="shared" si="4"/>
        <v>maatuska</v>
      </c>
      <c r="F25" s="29">
        <f t="shared" ref="F25:G25" si="53">value(left(F13,4))</f>
        <v>8951</v>
      </c>
      <c r="G25" s="29">
        <f t="shared" si="53"/>
        <v>8608</v>
      </c>
      <c r="H25" s="30">
        <f t="shared" si="19"/>
        <v>343</v>
      </c>
      <c r="I25" s="28" t="str">
        <f t="shared" si="6"/>
        <v>maatuska</v>
      </c>
      <c r="J25" s="29">
        <f t="shared" ref="J25:K25" si="54">value(left(J13,4))</f>
        <v>8678</v>
      </c>
      <c r="K25" s="29">
        <f t="shared" si="54"/>
        <v>8394</v>
      </c>
      <c r="L25" s="30">
        <f t="shared" si="21"/>
        <v>284</v>
      </c>
      <c r="M25" s="28" t="str">
        <f t="shared" si="8"/>
        <v>maatuska</v>
      </c>
      <c r="N25" s="29">
        <f t="shared" ref="N25:O25" si="55">value(left(N13,4))</f>
        <v>8713</v>
      </c>
      <c r="O25" s="29">
        <f t="shared" si="55"/>
        <v>8484</v>
      </c>
      <c r="P25" s="30">
        <f t="shared" si="23"/>
        <v>229</v>
      </c>
      <c r="Q25" s="28" t="str">
        <f t="shared" si="10"/>
        <v>maatuska</v>
      </c>
      <c r="R25" s="29">
        <f t="shared" ref="R25:S25" si="56">value(left(R13,4))</f>
        <v>8705</v>
      </c>
      <c r="S25" s="29">
        <f t="shared" si="56"/>
        <v>8441</v>
      </c>
      <c r="T25" s="30">
        <f t="shared" si="25"/>
        <v>264</v>
      </c>
      <c r="U25" s="28" t="str">
        <f t="shared" si="12"/>
        <v>maatuska</v>
      </c>
      <c r="V25" s="29">
        <f t="shared" ref="V25:W25" si="57">value(left(V13,4))</f>
        <v>8705</v>
      </c>
      <c r="W25" s="29">
        <f t="shared" si="57"/>
        <v>8441</v>
      </c>
      <c r="X25" s="30">
        <f t="shared" si="27"/>
        <v>264</v>
      </c>
      <c r="Y25" s="28" t="str">
        <f t="shared" si="14"/>
        <v>maatuska</v>
      </c>
      <c r="Z25" s="29">
        <f t="shared" ref="Z25:AA25" si="58">value(left(Z13,4))</f>
        <v>8655</v>
      </c>
      <c r="AA25" s="29">
        <f t="shared" si="58"/>
        <v>8400</v>
      </c>
      <c r="AB25" s="30">
        <f t="shared" si="29"/>
        <v>255</v>
      </c>
      <c r="AC25" s="1" t="str">
        <f t="shared" si="16"/>
        <v>maatuska</v>
      </c>
      <c r="AD25" s="29">
        <f t="shared" ref="AD25:AE25" si="59">value(left(AD13,4))</f>
        <v>8738</v>
      </c>
      <c r="AE25" s="29">
        <f t="shared" si="59"/>
        <v>8365</v>
      </c>
      <c r="AF25" s="31">
        <f t="shared" si="31"/>
        <v>373</v>
      </c>
      <c r="AK25" s="1"/>
    </row>
    <row r="26">
      <c r="A26" s="11" t="s">
        <v>113</v>
      </c>
      <c r="B26" s="12">
        <v>263.42857142857144</v>
      </c>
      <c r="C26" s="14">
        <v>0.514167205924839</v>
      </c>
      <c r="D26" s="1"/>
      <c r="E26" s="28" t="str">
        <f t="shared" si="4"/>
        <v>longclaw</v>
      </c>
      <c r="F26" s="29">
        <f t="shared" ref="F26:G26" si="60">value(left(F14,4))</f>
        <v>8951</v>
      </c>
      <c r="G26" s="29">
        <f t="shared" si="60"/>
        <v>8693</v>
      </c>
      <c r="H26" s="30">
        <f t="shared" si="19"/>
        <v>258</v>
      </c>
      <c r="I26" s="28" t="str">
        <f t="shared" si="6"/>
        <v>longclaw</v>
      </c>
      <c r="J26" s="29">
        <f t="shared" ref="J26:K26" si="61">value(left(J14,4))</f>
        <v>8679</v>
      </c>
      <c r="K26" s="29">
        <f t="shared" si="61"/>
        <v>8464</v>
      </c>
      <c r="L26" s="30">
        <f t="shared" si="21"/>
        <v>215</v>
      </c>
      <c r="M26" s="28" t="str">
        <f t="shared" si="8"/>
        <v>longclaw</v>
      </c>
      <c r="N26" s="29">
        <f t="shared" ref="N26:O26" si="62">value(left(N14,4))</f>
        <v>8718</v>
      </c>
      <c r="O26" s="29">
        <f t="shared" si="62"/>
        <v>8521</v>
      </c>
      <c r="P26" s="30">
        <f t="shared" si="23"/>
        <v>197</v>
      </c>
      <c r="Q26" s="28" t="str">
        <f t="shared" si="10"/>
        <v>longclaw</v>
      </c>
      <c r="R26" s="29">
        <f t="shared" ref="R26:S26" si="63">value(left(R14,4))</f>
        <v>8707</v>
      </c>
      <c r="S26" s="29">
        <f t="shared" si="63"/>
        <v>8497</v>
      </c>
      <c r="T26" s="30">
        <f t="shared" si="25"/>
        <v>210</v>
      </c>
      <c r="U26" s="28" t="str">
        <f t="shared" si="12"/>
        <v>longclaw</v>
      </c>
      <c r="V26" s="29">
        <f t="shared" ref="V26:W26" si="64">value(left(V14,4))</f>
        <v>8707</v>
      </c>
      <c r="W26" s="29">
        <f t="shared" si="64"/>
        <v>8497</v>
      </c>
      <c r="X26" s="30">
        <f t="shared" si="27"/>
        <v>210</v>
      </c>
      <c r="Y26" s="28" t="str">
        <f t="shared" si="14"/>
        <v>longclaw</v>
      </c>
      <c r="Z26" s="29">
        <f t="shared" ref="Z26:AA26" si="65">value(left(Z14,4))</f>
        <v>8662</v>
      </c>
      <c r="AA26" s="29">
        <f t="shared" si="65"/>
        <v>8455</v>
      </c>
      <c r="AB26" s="30">
        <f t="shared" si="29"/>
        <v>207</v>
      </c>
      <c r="AC26" s="1" t="str">
        <f t="shared" si="16"/>
        <v>longclaw</v>
      </c>
      <c r="AD26" s="29">
        <f t="shared" ref="AD26:AE26" si="66">value(left(AD14,4))</f>
        <v>8743</v>
      </c>
      <c r="AE26" s="29">
        <f t="shared" si="66"/>
        <v>8425</v>
      </c>
      <c r="AF26" s="31">
        <f t="shared" si="31"/>
        <v>318</v>
      </c>
      <c r="AK26" s="1"/>
    </row>
    <row r="27">
      <c r="A27" s="11" t="s">
        <v>22</v>
      </c>
      <c r="B27" s="12">
        <v>362.7142857142857</v>
      </c>
      <c r="C27" s="14">
        <v>0.48898808822982914</v>
      </c>
      <c r="D27" s="1"/>
      <c r="E27" s="28" t="str">
        <f t="shared" si="4"/>
        <v>bastet</v>
      </c>
      <c r="F27" s="29">
        <f t="shared" ref="F27:G27" si="67">value(left(F15,4))</f>
        <v>8950</v>
      </c>
      <c r="G27" s="29">
        <f t="shared" si="67"/>
        <v>8623</v>
      </c>
      <c r="H27" s="30">
        <f t="shared" si="19"/>
        <v>327</v>
      </c>
      <c r="I27" s="28" t="str">
        <f t="shared" si="6"/>
        <v>bastet</v>
      </c>
      <c r="J27" s="29">
        <f t="shared" ref="J27:K27" si="68">value(left(J15,4))</f>
        <v>8675</v>
      </c>
      <c r="K27" s="29">
        <f t="shared" si="68"/>
        <v>8400</v>
      </c>
      <c r="L27" s="30">
        <f t="shared" si="21"/>
        <v>275</v>
      </c>
      <c r="M27" s="28" t="str">
        <f t="shared" si="8"/>
        <v>bastet</v>
      </c>
      <c r="N27" s="29">
        <f t="shared" ref="N27:O27" si="69">value(left(N15,4))</f>
        <v>8718</v>
      </c>
      <c r="O27" s="29">
        <f t="shared" si="69"/>
        <v>8468</v>
      </c>
      <c r="P27" s="30">
        <f t="shared" si="23"/>
        <v>250</v>
      </c>
      <c r="Q27" s="28" t="str">
        <f t="shared" si="10"/>
        <v>bastet</v>
      </c>
      <c r="R27" s="29">
        <f t="shared" ref="R27:S27" si="70">value(left(R15,4))</f>
        <v>8707</v>
      </c>
      <c r="S27" s="29">
        <f t="shared" si="70"/>
        <v>8431</v>
      </c>
      <c r="T27" s="30">
        <f t="shared" si="25"/>
        <v>276</v>
      </c>
      <c r="U27" s="28" t="str">
        <f t="shared" si="12"/>
        <v>bastet</v>
      </c>
      <c r="V27" s="29">
        <f t="shared" ref="V27:W27" si="71">value(left(V15,4))</f>
        <v>8707</v>
      </c>
      <c r="W27" s="29">
        <f t="shared" si="71"/>
        <v>8431</v>
      </c>
      <c r="X27" s="30">
        <f t="shared" si="27"/>
        <v>276</v>
      </c>
      <c r="Y27" s="28" t="str">
        <f t="shared" si="14"/>
        <v>bastet</v>
      </c>
      <c r="Z27" s="29">
        <f t="shared" ref="Z27:AA27" si="72">value(left(Z15,4))</f>
        <v>8661</v>
      </c>
      <c r="AA27" s="29">
        <f t="shared" si="72"/>
        <v>8384</v>
      </c>
      <c r="AB27" s="30">
        <f t="shared" si="29"/>
        <v>277</v>
      </c>
      <c r="AC27" s="1" t="str">
        <f t="shared" si="16"/>
        <v>bastet</v>
      </c>
      <c r="AD27" s="29">
        <f t="shared" ref="AD27:AE27" si="73">value(left(AD15,4))</f>
        <v>8743</v>
      </c>
      <c r="AE27" s="29">
        <f t="shared" si="73"/>
        <v>8349</v>
      </c>
      <c r="AF27" s="31">
        <f t="shared" si="31"/>
        <v>394</v>
      </c>
      <c r="AK27" s="1"/>
    </row>
    <row r="28">
      <c r="A28" s="11" t="s">
        <v>80</v>
      </c>
      <c r="B28" s="12">
        <v>287.42857142857144</v>
      </c>
      <c r="C28" s="14">
        <v>0.2716778686327753</v>
      </c>
      <c r="D28" s="1"/>
      <c r="E28" s="28" t="str">
        <f t="shared" si="4"/>
        <v>faravahar</v>
      </c>
      <c r="F28" s="32">
        <f t="shared" ref="F28:G28" si="74">value(left(F16,4))</f>
        <v>8970</v>
      </c>
      <c r="G28" s="29">
        <f t="shared" si="74"/>
        <v>8679</v>
      </c>
      <c r="H28" s="30">
        <f t="shared" si="19"/>
        <v>291</v>
      </c>
      <c r="I28" s="28" t="str">
        <f t="shared" si="6"/>
        <v>faravahar</v>
      </c>
      <c r="J28" s="29">
        <f t="shared" ref="J28:K28" si="75">value(left(J16,4))</f>
        <v>8748</v>
      </c>
      <c r="K28" s="29">
        <f t="shared" si="75"/>
        <v>8508</v>
      </c>
      <c r="L28" s="30">
        <f t="shared" si="21"/>
        <v>240</v>
      </c>
      <c r="M28" s="28" t="str">
        <f t="shared" si="8"/>
        <v>faravahar</v>
      </c>
      <c r="N28" s="29">
        <f t="shared" ref="N28:O28" si="76">value(left(N16,4))</f>
        <v>8731</v>
      </c>
      <c r="O28" s="29">
        <f t="shared" si="76"/>
        <v>8518</v>
      </c>
      <c r="P28" s="30">
        <f t="shared" si="23"/>
        <v>213</v>
      </c>
      <c r="Q28" s="28" t="str">
        <f t="shared" si="10"/>
        <v>faravahar</v>
      </c>
      <c r="R28" s="29">
        <f t="shared" ref="R28:S28" si="77">value(left(R16,4))</f>
        <v>8721</v>
      </c>
      <c r="S28" s="29">
        <f t="shared" si="77"/>
        <v>8468</v>
      </c>
      <c r="T28" s="30">
        <f t="shared" si="25"/>
        <v>253</v>
      </c>
      <c r="U28" s="28" t="str">
        <f t="shared" si="12"/>
        <v>faravahar</v>
      </c>
      <c r="V28" s="29">
        <f t="shared" ref="V28:W28" si="78">value(left(V16,4))</f>
        <v>8721</v>
      </c>
      <c r="W28" s="29">
        <f t="shared" si="78"/>
        <v>8468</v>
      </c>
      <c r="X28" s="30">
        <f t="shared" si="27"/>
        <v>253</v>
      </c>
      <c r="Y28" s="28" t="str">
        <f t="shared" si="14"/>
        <v>faravahar</v>
      </c>
      <c r="Z28" s="29">
        <f t="shared" ref="Z28:AA28" si="79">value(left(Z16,4))</f>
        <v>8678</v>
      </c>
      <c r="AA28" s="29">
        <f t="shared" si="79"/>
        <v>8441</v>
      </c>
      <c r="AB28" s="30">
        <f t="shared" si="29"/>
        <v>237</v>
      </c>
      <c r="AC28" s="1" t="str">
        <f t="shared" si="16"/>
        <v>faravahar</v>
      </c>
      <c r="AD28" s="29">
        <f t="shared" ref="AD28:AE28" si="80">value(left(AD16,4))</f>
        <v>8755</v>
      </c>
      <c r="AE28" s="29">
        <f t="shared" si="80"/>
        <v>8398</v>
      </c>
      <c r="AF28" s="31">
        <f t="shared" si="31"/>
        <v>357</v>
      </c>
      <c r="AK28" s="1"/>
    </row>
    <row r="29">
      <c r="A29" s="11" t="s">
        <v>52</v>
      </c>
      <c r="B29" s="12">
        <v>291.57142857142856</v>
      </c>
      <c r="C29" s="14">
        <v>0.2298195901716456</v>
      </c>
      <c r="D29" s="1"/>
      <c r="E29" s="33" t="str">
        <f t="shared" si="4"/>
        <v>consensus</v>
      </c>
      <c r="F29" s="34" t="str">
        <f>F17</f>
        <v/>
      </c>
      <c r="G29" s="35">
        <f>value(left(G17,4))</f>
        <v>8664</v>
      </c>
      <c r="H29" s="36"/>
      <c r="I29" s="33" t="str">
        <f t="shared" si="6"/>
        <v>consensus</v>
      </c>
      <c r="J29" s="37"/>
      <c r="K29" s="35">
        <f>value(left(K17,4))</f>
        <v>8446</v>
      </c>
      <c r="L29" s="36"/>
      <c r="M29" s="33" t="str">
        <f t="shared" si="8"/>
        <v>consensus</v>
      </c>
      <c r="N29" s="37"/>
      <c r="O29" s="35">
        <f>value(left(O17,4))</f>
        <v>8508</v>
      </c>
      <c r="P29" s="36"/>
      <c r="Q29" s="33" t="str">
        <f t="shared" si="10"/>
        <v>consensus</v>
      </c>
      <c r="R29" s="37"/>
      <c r="S29" s="35">
        <f>value(left(S17,4))</f>
        <v>8465</v>
      </c>
      <c r="T29" s="36"/>
      <c r="U29" s="33" t="str">
        <f t="shared" si="12"/>
        <v>consensus</v>
      </c>
      <c r="V29" s="37"/>
      <c r="W29" s="35">
        <f>value(left(W17,4))</f>
        <v>8465</v>
      </c>
      <c r="X29" s="36"/>
      <c r="Y29" s="33" t="str">
        <f t="shared" si="14"/>
        <v>consensus</v>
      </c>
      <c r="Z29" s="37"/>
      <c r="AA29" s="35">
        <f>value(left(AA17,4))</f>
        <v>8428</v>
      </c>
      <c r="AB29" s="36"/>
      <c r="AC29" s="38" t="str">
        <f t="shared" si="16"/>
        <v>consensus</v>
      </c>
      <c r="AD29" s="37"/>
      <c r="AE29" s="35">
        <f>value(left(AE17,4))</f>
        <v>8389</v>
      </c>
      <c r="AF29" s="39"/>
      <c r="AG29" s="40"/>
      <c r="AK29" s="1"/>
    </row>
    <row r="30">
      <c r="A30" s="11" t="s">
        <v>104</v>
      </c>
      <c r="B30" s="12">
        <v>296.42857142857144</v>
      </c>
      <c r="C30" s="14">
        <v>0.18074436714825143</v>
      </c>
      <c r="D30" s="1"/>
      <c r="E30" s="1"/>
      <c r="F30" s="41"/>
      <c r="G30" s="1"/>
      <c r="I30" s="1"/>
      <c r="J30" s="41"/>
      <c r="K30" s="1"/>
      <c r="L30" s="1"/>
      <c r="M30" s="41"/>
      <c r="N30" s="1"/>
      <c r="O30" s="1"/>
      <c r="P30" s="41"/>
      <c r="Q30" s="1"/>
      <c r="R30" s="1"/>
      <c r="S30" s="41"/>
      <c r="T30" s="1"/>
      <c r="U30" s="1"/>
      <c r="V30" s="41"/>
      <c r="W30" s="1"/>
      <c r="X30" s="1"/>
      <c r="Y30" s="41"/>
      <c r="Z30" s="1"/>
      <c r="AA30" s="1"/>
      <c r="AB30" s="1"/>
      <c r="AC30" s="1"/>
      <c r="AD30" s="1"/>
      <c r="AE30" s="1"/>
      <c r="AF30" s="1"/>
      <c r="AG30" s="40"/>
      <c r="AK30" s="1"/>
    </row>
    <row r="31">
      <c r="A31" s="15" t="s">
        <v>67</v>
      </c>
      <c r="B31" s="16">
        <v>307.57142857142856</v>
      </c>
      <c r="C31" s="17">
        <v>0.06816003197693647</v>
      </c>
      <c r="D31" s="1"/>
      <c r="E31" s="10">
        <f>E7</f>
        <v>45807</v>
      </c>
      <c r="F31" s="41"/>
      <c r="G31" s="1" t="s">
        <v>136</v>
      </c>
      <c r="I31" s="10">
        <f>I7</f>
        <v>45806</v>
      </c>
      <c r="J31" s="41"/>
      <c r="K31" s="1" t="s">
        <v>136</v>
      </c>
      <c r="L31" s="10">
        <f>M7</f>
        <v>45805</v>
      </c>
      <c r="M31" s="41"/>
      <c r="N31" s="1" t="s">
        <v>136</v>
      </c>
      <c r="O31" s="10">
        <f>Q7</f>
        <v>45804</v>
      </c>
      <c r="P31" s="41"/>
      <c r="Q31" s="1" t="s">
        <v>136</v>
      </c>
      <c r="R31" s="10">
        <f>U7</f>
        <v>45803</v>
      </c>
      <c r="S31" s="41"/>
      <c r="T31" s="1" t="s">
        <v>136</v>
      </c>
      <c r="U31" s="10">
        <f>Y7</f>
        <v>45802</v>
      </c>
      <c r="V31" s="41"/>
      <c r="W31" s="1" t="s">
        <v>136</v>
      </c>
      <c r="X31" s="10">
        <f>AC7</f>
        <v>45801</v>
      </c>
      <c r="Y31" s="41"/>
      <c r="Z31" s="1" t="s">
        <v>136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>
      <c r="A32" s="18" t="s">
        <v>125</v>
      </c>
      <c r="B32" s="19">
        <v>314.31746031746036</v>
      </c>
      <c r="C32" s="20"/>
      <c r="D32" s="1"/>
      <c r="E32" s="1" t="str">
        <f t="shared" ref="E32:E41" si="81">E20</f>
        <v>moria1</v>
      </c>
      <c r="F32" s="41"/>
      <c r="G32" s="42">
        <f t="shared" ref="G32:G40" si="82">G20/F20</f>
        <v>0.9331196109</v>
      </c>
      <c r="I32" s="1" t="str">
        <f t="shared" ref="I32:I41" si="83">I20</f>
        <v>moria1</v>
      </c>
      <c r="J32" s="41"/>
      <c r="K32" s="42">
        <f t="shared" ref="K32:K40" si="84">K20/J20</f>
        <v>0.9389784025</v>
      </c>
      <c r="L32" s="1" t="str">
        <f t="shared" ref="L32:L41" si="85">M20</f>
        <v>moria1</v>
      </c>
      <c r="M32" s="41"/>
      <c r="N32" s="42">
        <f t="shared" ref="N32:N40" si="86">O20/N20</f>
        <v>0.9410428263</v>
      </c>
      <c r="O32" s="1" t="str">
        <f t="shared" ref="O32:O41" si="87">Q20</f>
        <v>moria1</v>
      </c>
      <c r="P32" s="41"/>
      <c r="Q32" s="42">
        <f t="shared" ref="Q32:Q40" si="88">S20/R20</f>
        <v>0.9385944962</v>
      </c>
      <c r="R32" s="1" t="str">
        <f t="shared" ref="R32:R41" si="89">U20</f>
        <v>moria1</v>
      </c>
      <c r="S32" s="41"/>
      <c r="T32" s="42">
        <f t="shared" ref="T32:T40" si="90">W20/V20</f>
        <v>0.9385944962</v>
      </c>
      <c r="U32" s="1" t="str">
        <f t="shared" ref="U32:U41" si="91">Y20</f>
        <v>moria1</v>
      </c>
      <c r="V32" s="41"/>
      <c r="W32" s="42">
        <f t="shared" ref="W32:W40" si="92">AA20/Z20</f>
        <v>0.9409345367</v>
      </c>
      <c r="X32" s="1" t="str">
        <f t="shared" ref="X32:X41" si="93">AC20</f>
        <v>moria1</v>
      </c>
      <c r="Y32" s="41"/>
      <c r="Z32" s="42">
        <f t="shared" ref="Z32:Z40" si="94">AE20/AD20</f>
        <v>0.9281349027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>
      <c r="A33" s="21" t="s">
        <v>132</v>
      </c>
      <c r="B33" s="16">
        <v>98.97342401943826</v>
      </c>
      <c r="C33" s="22"/>
      <c r="D33" s="1"/>
      <c r="E33" s="1" t="str">
        <f t="shared" si="81"/>
        <v>tor26</v>
      </c>
      <c r="F33" s="41"/>
      <c r="G33" s="42">
        <f t="shared" si="82"/>
        <v>0.9504609575</v>
      </c>
      <c r="I33" s="1" t="str">
        <f t="shared" si="83"/>
        <v>tor26</v>
      </c>
      <c r="J33" s="41"/>
      <c r="K33" s="42">
        <f t="shared" si="84"/>
        <v>0.9739130435</v>
      </c>
      <c r="L33" s="1" t="str">
        <f t="shared" si="85"/>
        <v>tor26</v>
      </c>
      <c r="M33" s="41"/>
      <c r="N33" s="42">
        <f t="shared" si="86"/>
        <v>0.9628397752</v>
      </c>
      <c r="O33" s="1" t="str">
        <f t="shared" si="87"/>
        <v>tor26</v>
      </c>
      <c r="P33" s="41"/>
      <c r="Q33" s="42">
        <f t="shared" si="88"/>
        <v>0.9594672178</v>
      </c>
      <c r="R33" s="1" t="str">
        <f t="shared" si="89"/>
        <v>tor26</v>
      </c>
      <c r="S33" s="41"/>
      <c r="T33" s="42">
        <f t="shared" si="90"/>
        <v>0.9594672178</v>
      </c>
      <c r="U33" s="1" t="str">
        <f t="shared" si="91"/>
        <v>tor26</v>
      </c>
      <c r="V33" s="41"/>
      <c r="W33" s="42">
        <f t="shared" si="92"/>
        <v>0.9593775031</v>
      </c>
      <c r="X33" s="1" t="str">
        <f t="shared" si="93"/>
        <v>tor26</v>
      </c>
      <c r="Y33" s="41"/>
      <c r="Z33" s="42">
        <f t="shared" si="94"/>
        <v>0.945565888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>
      <c r="A34" s="1"/>
      <c r="B34" s="1"/>
      <c r="C34" s="1"/>
      <c r="D34" s="1"/>
      <c r="E34" s="1" t="str">
        <f t="shared" si="81"/>
        <v>dizum</v>
      </c>
      <c r="F34" s="41"/>
      <c r="G34" s="42">
        <f t="shared" si="82"/>
        <v>0.964647014</v>
      </c>
      <c r="I34" s="1" t="str">
        <f t="shared" si="83"/>
        <v>dizum</v>
      </c>
      <c r="J34" s="41"/>
      <c r="K34" s="42">
        <f t="shared" si="84"/>
        <v>0.9777902412</v>
      </c>
      <c r="L34" s="1" t="str">
        <f t="shared" si="85"/>
        <v>dizum</v>
      </c>
      <c r="M34" s="41"/>
      <c r="N34" s="42">
        <f t="shared" si="86"/>
        <v>0.9792134831</v>
      </c>
      <c r="O34" s="1" t="str">
        <f t="shared" si="87"/>
        <v>dizum</v>
      </c>
      <c r="P34" s="41"/>
      <c r="Q34" s="42">
        <f t="shared" si="88"/>
        <v>0.9782926555</v>
      </c>
      <c r="R34" s="1" t="str">
        <f t="shared" si="89"/>
        <v>dizum</v>
      </c>
      <c r="S34" s="41"/>
      <c r="T34" s="42">
        <f t="shared" si="90"/>
        <v>0.9782926555</v>
      </c>
      <c r="U34" s="1" t="str">
        <f t="shared" si="91"/>
        <v>dizum</v>
      </c>
      <c r="V34" s="41"/>
      <c r="W34" s="42">
        <f t="shared" si="92"/>
        <v>0.9784351361</v>
      </c>
      <c r="X34" s="1" t="str">
        <f t="shared" si="93"/>
        <v>dizum</v>
      </c>
      <c r="Y34" s="41"/>
      <c r="Z34" s="42">
        <f t="shared" si="94"/>
        <v>0.961038961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>
      <c r="A35" s="1"/>
      <c r="B35" s="1"/>
      <c r="C35" s="1"/>
      <c r="D35" s="1"/>
      <c r="E35" s="1" t="str">
        <f t="shared" si="81"/>
        <v>gabelmoo</v>
      </c>
      <c r="F35" s="41"/>
      <c r="G35" s="42">
        <f t="shared" si="82"/>
        <v>0.9654787175</v>
      </c>
      <c r="I35" s="1" t="str">
        <f t="shared" si="83"/>
        <v>gabelmoo</v>
      </c>
      <c r="J35" s="41"/>
      <c r="K35" s="42">
        <f t="shared" si="84"/>
        <v>0.9692325421</v>
      </c>
      <c r="L35" s="1" t="str">
        <f t="shared" si="85"/>
        <v>gabelmoo</v>
      </c>
      <c r="M35" s="41"/>
      <c r="N35" s="42">
        <f t="shared" si="86"/>
        <v>0.9715531085</v>
      </c>
      <c r="O35" s="1" t="str">
        <f t="shared" si="87"/>
        <v>gabelmoo</v>
      </c>
      <c r="P35" s="41"/>
      <c r="Q35" s="42">
        <f t="shared" si="88"/>
        <v>0.9683050069</v>
      </c>
      <c r="R35" s="1" t="str">
        <f t="shared" si="89"/>
        <v>gabelmoo</v>
      </c>
      <c r="S35" s="41"/>
      <c r="T35" s="42">
        <f t="shared" si="90"/>
        <v>0.9683050069</v>
      </c>
      <c r="U35" s="1" t="str">
        <f t="shared" si="91"/>
        <v>gabelmoo</v>
      </c>
      <c r="V35" s="41"/>
      <c r="W35" s="42">
        <f t="shared" si="92"/>
        <v>0.9681440443</v>
      </c>
      <c r="X35" s="1" t="str">
        <f t="shared" si="93"/>
        <v>gabelmoo</v>
      </c>
      <c r="Y35" s="41"/>
      <c r="Z35" s="42">
        <f t="shared" si="94"/>
        <v>0.955507263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>
      <c r="A36" s="1"/>
      <c r="B36" s="1"/>
      <c r="C36" s="1"/>
      <c r="D36" s="1"/>
      <c r="E36" s="1" t="str">
        <f t="shared" si="81"/>
        <v>dannenberg</v>
      </c>
      <c r="F36" s="41"/>
      <c r="G36" s="42">
        <f t="shared" si="82"/>
        <v>0.956043956</v>
      </c>
      <c r="I36" s="1" t="str">
        <f t="shared" si="83"/>
        <v>dannenberg</v>
      </c>
      <c r="J36" s="41"/>
      <c r="K36" s="42">
        <f t="shared" si="84"/>
        <v>0.968371467</v>
      </c>
      <c r="L36" s="1" t="str">
        <f t="shared" si="85"/>
        <v>dannenberg</v>
      </c>
      <c r="M36" s="41"/>
      <c r="N36" s="42">
        <f t="shared" si="86"/>
        <v>0.9719164233</v>
      </c>
      <c r="O36" s="1" t="str">
        <f t="shared" si="87"/>
        <v>dannenberg</v>
      </c>
      <c r="P36" s="41"/>
      <c r="Q36" s="42">
        <f t="shared" si="88"/>
        <v>0.968514562</v>
      </c>
      <c r="R36" s="1" t="str">
        <f t="shared" si="89"/>
        <v>dannenberg</v>
      </c>
      <c r="S36" s="41"/>
      <c r="T36" s="42">
        <f t="shared" si="90"/>
        <v>0.968514562</v>
      </c>
      <c r="U36" s="1" t="str">
        <f t="shared" si="91"/>
        <v>dannenberg</v>
      </c>
      <c r="V36" s="41"/>
      <c r="W36" s="42">
        <f t="shared" si="92"/>
        <v>0.9689546173</v>
      </c>
      <c r="X36" s="1" t="str">
        <f t="shared" si="93"/>
        <v>dannenberg</v>
      </c>
      <c r="Y36" s="41"/>
      <c r="Z36" s="42">
        <f t="shared" si="94"/>
        <v>0.9572659134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>
      <c r="A37" s="1"/>
      <c r="B37" s="1"/>
      <c r="C37" s="1"/>
      <c r="D37" s="1"/>
      <c r="E37" s="1" t="str">
        <f t="shared" si="81"/>
        <v>maatuska</v>
      </c>
      <c r="F37" s="41"/>
      <c r="G37" s="42">
        <f t="shared" si="82"/>
        <v>0.9616802592</v>
      </c>
      <c r="I37" s="1" t="str">
        <f t="shared" si="83"/>
        <v>maatuska</v>
      </c>
      <c r="J37" s="41"/>
      <c r="K37" s="42">
        <f t="shared" si="84"/>
        <v>0.9672735653</v>
      </c>
      <c r="L37" s="1" t="str">
        <f t="shared" si="85"/>
        <v>maatuska</v>
      </c>
      <c r="M37" s="41"/>
      <c r="N37" s="42">
        <f t="shared" si="86"/>
        <v>0.9737174337</v>
      </c>
      <c r="O37" s="1" t="str">
        <f t="shared" si="87"/>
        <v>maatuska</v>
      </c>
      <c r="P37" s="41"/>
      <c r="Q37" s="42">
        <f t="shared" si="88"/>
        <v>0.969672602</v>
      </c>
      <c r="R37" s="1" t="str">
        <f t="shared" si="89"/>
        <v>maatuska</v>
      </c>
      <c r="S37" s="41"/>
      <c r="T37" s="42">
        <f t="shared" si="90"/>
        <v>0.969672602</v>
      </c>
      <c r="U37" s="1" t="str">
        <f t="shared" si="91"/>
        <v>maatuska</v>
      </c>
      <c r="V37" s="41"/>
      <c r="W37" s="42">
        <f t="shared" si="92"/>
        <v>0.9705372617</v>
      </c>
      <c r="X37" s="1" t="str">
        <f t="shared" si="93"/>
        <v>maatuska</v>
      </c>
      <c r="Y37" s="41"/>
      <c r="Z37" s="42">
        <f t="shared" si="94"/>
        <v>0.9573128862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>
      <c r="A38" s="1"/>
      <c r="B38" s="1"/>
      <c r="C38" s="1"/>
      <c r="D38" s="1"/>
      <c r="E38" s="1" t="str">
        <f t="shared" si="81"/>
        <v>longclaw</v>
      </c>
      <c r="F38" s="41"/>
      <c r="G38" s="42">
        <f t="shared" si="82"/>
        <v>0.9711764049</v>
      </c>
      <c r="I38" s="1" t="str">
        <f t="shared" si="83"/>
        <v>longclaw</v>
      </c>
      <c r="J38" s="41"/>
      <c r="K38" s="42">
        <f t="shared" si="84"/>
        <v>0.9752275608</v>
      </c>
      <c r="L38" s="1" t="str">
        <f t="shared" si="85"/>
        <v>longclaw</v>
      </c>
      <c r="M38" s="41"/>
      <c r="N38" s="42">
        <f t="shared" si="86"/>
        <v>0.9774030741</v>
      </c>
      <c r="O38" s="1" t="str">
        <f t="shared" si="87"/>
        <v>longclaw</v>
      </c>
      <c r="P38" s="41"/>
      <c r="Q38" s="42">
        <f t="shared" si="88"/>
        <v>0.9758814747</v>
      </c>
      <c r="R38" s="1" t="str">
        <f t="shared" si="89"/>
        <v>longclaw</v>
      </c>
      <c r="S38" s="41"/>
      <c r="T38" s="42">
        <f t="shared" si="90"/>
        <v>0.9758814747</v>
      </c>
      <c r="U38" s="1" t="str">
        <f t="shared" si="91"/>
        <v>longclaw</v>
      </c>
      <c r="V38" s="41"/>
      <c r="W38" s="42">
        <f t="shared" si="92"/>
        <v>0.9761025167</v>
      </c>
      <c r="X38" s="1" t="str">
        <f t="shared" si="93"/>
        <v>longclaw</v>
      </c>
      <c r="Y38" s="41"/>
      <c r="Z38" s="42">
        <f t="shared" si="94"/>
        <v>0.9636280453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>
      <c r="A39" s="1"/>
      <c r="B39" s="1"/>
      <c r="C39" s="1"/>
      <c r="D39" s="1"/>
      <c r="E39" s="12" t="str">
        <f t="shared" si="81"/>
        <v>bastet</v>
      </c>
      <c r="F39" s="41"/>
      <c r="G39" s="42">
        <f t="shared" si="82"/>
        <v>0.9634636872</v>
      </c>
      <c r="I39" s="12" t="str">
        <f t="shared" si="83"/>
        <v>bastet</v>
      </c>
      <c r="J39" s="41"/>
      <c r="K39" s="42">
        <f t="shared" si="84"/>
        <v>0.9682997118</v>
      </c>
      <c r="L39" s="12" t="str">
        <f t="shared" si="85"/>
        <v>bastet</v>
      </c>
      <c r="M39" s="41"/>
      <c r="N39" s="42">
        <f t="shared" si="86"/>
        <v>0.9713236981</v>
      </c>
      <c r="O39" s="12" t="str">
        <f t="shared" si="87"/>
        <v>bastet</v>
      </c>
      <c r="P39" s="41"/>
      <c r="Q39" s="42">
        <f t="shared" si="88"/>
        <v>0.9683013667</v>
      </c>
      <c r="R39" s="12" t="str">
        <f t="shared" si="89"/>
        <v>bastet</v>
      </c>
      <c r="S39" s="41"/>
      <c r="T39" s="42">
        <f t="shared" si="90"/>
        <v>0.9683013667</v>
      </c>
      <c r="U39" s="12" t="str">
        <f t="shared" si="91"/>
        <v>bastet</v>
      </c>
      <c r="V39" s="41"/>
      <c r="W39" s="42">
        <f t="shared" si="92"/>
        <v>0.9680175499</v>
      </c>
      <c r="X39" s="12" t="str">
        <f t="shared" si="93"/>
        <v>bastet</v>
      </c>
      <c r="Y39" s="41"/>
      <c r="Z39" s="42">
        <f t="shared" si="94"/>
        <v>0.9549353769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>
      <c r="A40" s="1"/>
      <c r="B40" s="1"/>
      <c r="C40" s="1"/>
      <c r="D40" s="1"/>
      <c r="E40" s="1" t="str">
        <f t="shared" si="81"/>
        <v>faravahar</v>
      </c>
      <c r="F40" s="1"/>
      <c r="G40" s="42">
        <f t="shared" si="82"/>
        <v>0.9675585284</v>
      </c>
      <c r="I40" s="1" t="str">
        <f t="shared" si="83"/>
        <v>faravahar</v>
      </c>
      <c r="J40" s="1"/>
      <c r="K40" s="42">
        <f t="shared" si="84"/>
        <v>0.9725651578</v>
      </c>
      <c r="L40" s="1" t="str">
        <f t="shared" si="85"/>
        <v>faravahar</v>
      </c>
      <c r="M40" s="1"/>
      <c r="N40" s="42">
        <f t="shared" si="86"/>
        <v>0.9756041691</v>
      </c>
      <c r="O40" s="1" t="str">
        <f t="shared" si="87"/>
        <v>faravahar</v>
      </c>
      <c r="P40" s="1"/>
      <c r="Q40" s="42">
        <f t="shared" si="88"/>
        <v>0.9709895654</v>
      </c>
      <c r="R40" s="1" t="str">
        <f t="shared" si="89"/>
        <v>faravahar</v>
      </c>
      <c r="S40" s="1"/>
      <c r="T40" s="42">
        <f t="shared" si="90"/>
        <v>0.9709895654</v>
      </c>
      <c r="U40" s="1" t="str">
        <f t="shared" si="91"/>
        <v>faravahar</v>
      </c>
      <c r="V40" s="1"/>
      <c r="W40" s="42">
        <f t="shared" si="92"/>
        <v>0.9726895598</v>
      </c>
      <c r="X40" s="1" t="str">
        <f t="shared" si="93"/>
        <v>faravahar</v>
      </c>
      <c r="Y40" s="1"/>
      <c r="Z40" s="42">
        <f t="shared" si="94"/>
        <v>0.959223301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>
      <c r="A41" s="1"/>
      <c r="B41" s="1"/>
      <c r="C41" s="1"/>
      <c r="D41" s="1"/>
      <c r="E41" s="1" t="str">
        <f t="shared" si="81"/>
        <v>consensus</v>
      </c>
      <c r="F41" s="43">
        <f>average(F20:F28)</f>
        <v>9022.888889</v>
      </c>
      <c r="G41" s="42">
        <f>average(G32:G40)</f>
        <v>0.9592921262</v>
      </c>
      <c r="I41" s="1" t="str">
        <f t="shared" si="83"/>
        <v>consensus</v>
      </c>
      <c r="J41" s="43">
        <f>average(J20:J28)</f>
        <v>8753.333333</v>
      </c>
      <c r="K41" s="42">
        <f>average(K32:K40)</f>
        <v>0.9679612991</v>
      </c>
      <c r="L41" s="1" t="str">
        <f t="shared" si="85"/>
        <v>consensus</v>
      </c>
      <c r="M41" s="43">
        <f>average(N20:N28)</f>
        <v>8769.111111</v>
      </c>
      <c r="N41" s="42">
        <f>average(N32:N40)</f>
        <v>0.9694015546</v>
      </c>
      <c r="O41" s="1" t="str">
        <f t="shared" si="87"/>
        <v>consensus</v>
      </c>
      <c r="P41" s="43">
        <f>average(R20:R28)</f>
        <v>8759.444444</v>
      </c>
      <c r="Q41" s="42">
        <f>average(Q32:Q40)</f>
        <v>0.9664465497</v>
      </c>
      <c r="R41" s="1" t="str">
        <f t="shared" si="89"/>
        <v>consensus</v>
      </c>
      <c r="S41" s="43">
        <f>average(V20:V28)</f>
        <v>8759.444444</v>
      </c>
      <c r="T41" s="42">
        <f>average(T32:T40)</f>
        <v>0.9664465497</v>
      </c>
      <c r="U41" s="1" t="str">
        <f t="shared" si="91"/>
        <v>consensus</v>
      </c>
      <c r="V41" s="43">
        <f>average(Z20:Z28)</f>
        <v>8725.222222</v>
      </c>
      <c r="W41" s="42">
        <f>average(W32:W40)</f>
        <v>0.967021414</v>
      </c>
      <c r="X41" s="1" t="str">
        <f t="shared" si="93"/>
        <v>consensus</v>
      </c>
      <c r="Y41" s="43">
        <f>average(AD20:AD28)</f>
        <v>8805.222222</v>
      </c>
      <c r="Z41" s="42">
        <f>average(Z32:Z40)</f>
        <v>0.9536236153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>
      <c r="A43" s="1"/>
      <c r="B43" s="1"/>
      <c r="C43" s="1"/>
      <c r="D43" s="1"/>
      <c r="E43" s="44" t="s">
        <v>4</v>
      </c>
      <c r="F43" s="45">
        <f>E31</f>
        <v>45807</v>
      </c>
      <c r="G43" s="45">
        <f>I31</f>
        <v>45806</v>
      </c>
      <c r="H43" s="45">
        <f>L31</f>
        <v>45805</v>
      </c>
      <c r="I43" s="45">
        <f>O31</f>
        <v>45804</v>
      </c>
      <c r="J43" s="45">
        <f>R31</f>
        <v>45803</v>
      </c>
      <c r="K43" s="45">
        <f>U31</f>
        <v>45802</v>
      </c>
      <c r="L43" s="45">
        <f>X31</f>
        <v>45801</v>
      </c>
      <c r="M43" s="9" t="s">
        <v>125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>
      <c r="A44" s="1"/>
      <c r="B44" s="1"/>
      <c r="C44" s="1"/>
      <c r="D44" s="1"/>
      <c r="E44" s="46" t="str">
        <f t="shared" ref="E44:E52" si="95">E32</f>
        <v>moria1</v>
      </c>
      <c r="F44" s="42">
        <f t="shared" ref="F44:F52" si="96">G32</f>
        <v>0.9331196109</v>
      </c>
      <c r="G44" s="42">
        <f t="shared" ref="G44:G52" si="97">K32</f>
        <v>0.9389784025</v>
      </c>
      <c r="H44" s="42">
        <f t="shared" ref="H44:H52" si="98">N32</f>
        <v>0.9410428263</v>
      </c>
      <c r="I44" s="42">
        <f t="shared" ref="I44:I52" si="99">Q32</f>
        <v>0.9385944962</v>
      </c>
      <c r="J44" s="42">
        <f t="shared" ref="J44:J52" si="100">T32</f>
        <v>0.9385944962</v>
      </c>
      <c r="K44" s="42">
        <f t="shared" ref="K44:K52" si="101">W32</f>
        <v>0.9409345367</v>
      </c>
      <c r="L44" s="42">
        <f t="shared" ref="L44:L52" si="102">Z32</f>
        <v>0.9281349027</v>
      </c>
      <c r="M44" s="47">
        <f t="shared" ref="M44:M53" si="103">average(F44:L44)</f>
        <v>0.9370570388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>
      <c r="A45" s="1"/>
      <c r="B45" s="1"/>
      <c r="C45" s="1"/>
      <c r="D45" s="1"/>
      <c r="E45" s="46" t="str">
        <f t="shared" si="95"/>
        <v>tor26</v>
      </c>
      <c r="F45" s="42">
        <f t="shared" si="96"/>
        <v>0.9504609575</v>
      </c>
      <c r="G45" s="42">
        <f t="shared" si="97"/>
        <v>0.9739130435</v>
      </c>
      <c r="H45" s="42">
        <f t="shared" si="98"/>
        <v>0.9628397752</v>
      </c>
      <c r="I45" s="42">
        <f t="shared" si="99"/>
        <v>0.9594672178</v>
      </c>
      <c r="J45" s="42">
        <f t="shared" si="100"/>
        <v>0.9594672178</v>
      </c>
      <c r="K45" s="42">
        <f t="shared" si="101"/>
        <v>0.9593775031</v>
      </c>
      <c r="L45" s="42">
        <f t="shared" si="102"/>
        <v>0.945565888</v>
      </c>
      <c r="M45" s="47">
        <f t="shared" si="103"/>
        <v>0.9587273718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>
      <c r="A46" s="1"/>
      <c r="B46" s="1"/>
      <c r="C46" s="1"/>
      <c r="D46" s="1"/>
      <c r="E46" s="46" t="str">
        <f t="shared" si="95"/>
        <v>dizum</v>
      </c>
      <c r="F46" s="42">
        <f t="shared" si="96"/>
        <v>0.964647014</v>
      </c>
      <c r="G46" s="42">
        <f t="shared" si="97"/>
        <v>0.9777902412</v>
      </c>
      <c r="H46" s="42">
        <f t="shared" si="98"/>
        <v>0.9792134831</v>
      </c>
      <c r="I46" s="42">
        <f t="shared" si="99"/>
        <v>0.9782926555</v>
      </c>
      <c r="J46" s="42">
        <f t="shared" si="100"/>
        <v>0.9782926555</v>
      </c>
      <c r="K46" s="42">
        <f t="shared" si="101"/>
        <v>0.9784351361</v>
      </c>
      <c r="L46" s="42">
        <f t="shared" si="102"/>
        <v>0.961038961</v>
      </c>
      <c r="M46" s="47">
        <f t="shared" si="103"/>
        <v>0.9739585923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>
      <c r="A47" s="1"/>
      <c r="B47" s="1"/>
      <c r="C47" s="1"/>
      <c r="D47" s="1"/>
      <c r="E47" s="46" t="str">
        <f t="shared" si="95"/>
        <v>gabelmoo</v>
      </c>
      <c r="F47" s="42">
        <f t="shared" si="96"/>
        <v>0.9654787175</v>
      </c>
      <c r="G47" s="42">
        <f t="shared" si="97"/>
        <v>0.9692325421</v>
      </c>
      <c r="H47" s="42">
        <f t="shared" si="98"/>
        <v>0.9715531085</v>
      </c>
      <c r="I47" s="42">
        <f t="shared" si="99"/>
        <v>0.9683050069</v>
      </c>
      <c r="J47" s="42">
        <f t="shared" si="100"/>
        <v>0.9683050069</v>
      </c>
      <c r="K47" s="42">
        <f t="shared" si="101"/>
        <v>0.9681440443</v>
      </c>
      <c r="L47" s="42">
        <f t="shared" si="102"/>
        <v>0.955507263</v>
      </c>
      <c r="M47" s="47">
        <f t="shared" si="103"/>
        <v>0.966646527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>
      <c r="A48" s="1"/>
      <c r="B48" s="1"/>
      <c r="C48" s="1"/>
      <c r="D48" s="1"/>
      <c r="E48" s="46" t="str">
        <f t="shared" si="95"/>
        <v>dannenberg</v>
      </c>
      <c r="F48" s="42">
        <f t="shared" si="96"/>
        <v>0.956043956</v>
      </c>
      <c r="G48" s="42">
        <f t="shared" si="97"/>
        <v>0.968371467</v>
      </c>
      <c r="H48" s="42">
        <f t="shared" si="98"/>
        <v>0.9719164233</v>
      </c>
      <c r="I48" s="42">
        <f t="shared" si="99"/>
        <v>0.968514562</v>
      </c>
      <c r="J48" s="42">
        <f t="shared" si="100"/>
        <v>0.968514562</v>
      </c>
      <c r="K48" s="42">
        <f t="shared" si="101"/>
        <v>0.9689546173</v>
      </c>
      <c r="L48" s="42">
        <f t="shared" si="102"/>
        <v>0.9572659134</v>
      </c>
      <c r="M48" s="47">
        <f t="shared" si="103"/>
        <v>0.9656545002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>
      <c r="A49" s="1"/>
      <c r="B49" s="1"/>
      <c r="C49" s="1"/>
      <c r="D49" s="1"/>
      <c r="E49" s="46" t="str">
        <f t="shared" si="95"/>
        <v>maatuska</v>
      </c>
      <c r="F49" s="42">
        <f t="shared" si="96"/>
        <v>0.9616802592</v>
      </c>
      <c r="G49" s="42">
        <f t="shared" si="97"/>
        <v>0.9672735653</v>
      </c>
      <c r="H49" s="42">
        <f t="shared" si="98"/>
        <v>0.9737174337</v>
      </c>
      <c r="I49" s="42">
        <f t="shared" si="99"/>
        <v>0.969672602</v>
      </c>
      <c r="J49" s="42">
        <f t="shared" si="100"/>
        <v>0.969672602</v>
      </c>
      <c r="K49" s="42">
        <f t="shared" si="101"/>
        <v>0.9705372617</v>
      </c>
      <c r="L49" s="42">
        <f t="shared" si="102"/>
        <v>0.9573128862</v>
      </c>
      <c r="M49" s="47">
        <f t="shared" si="103"/>
        <v>0.9671238014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>
      <c r="A50" s="1"/>
      <c r="B50" s="1"/>
      <c r="C50" s="1"/>
      <c r="D50" s="1"/>
      <c r="E50" s="46" t="str">
        <f t="shared" si="95"/>
        <v>longclaw</v>
      </c>
      <c r="F50" s="42">
        <f t="shared" si="96"/>
        <v>0.9711764049</v>
      </c>
      <c r="G50" s="42">
        <f t="shared" si="97"/>
        <v>0.9752275608</v>
      </c>
      <c r="H50" s="42">
        <f t="shared" si="98"/>
        <v>0.9774030741</v>
      </c>
      <c r="I50" s="42">
        <f t="shared" si="99"/>
        <v>0.9758814747</v>
      </c>
      <c r="J50" s="42">
        <f t="shared" si="100"/>
        <v>0.9758814747</v>
      </c>
      <c r="K50" s="42">
        <f t="shared" si="101"/>
        <v>0.9761025167</v>
      </c>
      <c r="L50" s="42">
        <f t="shared" si="102"/>
        <v>0.9636280453</v>
      </c>
      <c r="M50" s="47">
        <f t="shared" si="103"/>
        <v>0.9736143644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>
      <c r="A51" s="1"/>
      <c r="B51" s="1"/>
      <c r="C51" s="1"/>
      <c r="D51" s="1"/>
      <c r="E51" s="48" t="str">
        <f t="shared" si="95"/>
        <v>bastet</v>
      </c>
      <c r="F51" s="42">
        <f t="shared" si="96"/>
        <v>0.9634636872</v>
      </c>
      <c r="G51" s="42">
        <f t="shared" si="97"/>
        <v>0.9682997118</v>
      </c>
      <c r="H51" s="42">
        <f t="shared" si="98"/>
        <v>0.9713236981</v>
      </c>
      <c r="I51" s="42">
        <f t="shared" si="99"/>
        <v>0.9683013667</v>
      </c>
      <c r="J51" s="42">
        <f t="shared" si="100"/>
        <v>0.9683013667</v>
      </c>
      <c r="K51" s="42">
        <f t="shared" si="101"/>
        <v>0.9680175499</v>
      </c>
      <c r="L51" s="42">
        <f t="shared" si="102"/>
        <v>0.9549353769</v>
      </c>
      <c r="M51" s="47">
        <f t="shared" si="103"/>
        <v>0.9660918225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>
      <c r="A52" s="1"/>
      <c r="B52" s="1"/>
      <c r="C52" s="1"/>
      <c r="D52" s="1"/>
      <c r="E52" s="46" t="str">
        <f t="shared" si="95"/>
        <v>faravahar</v>
      </c>
      <c r="F52" s="42">
        <f t="shared" si="96"/>
        <v>0.9675585284</v>
      </c>
      <c r="G52" s="42">
        <f t="shared" si="97"/>
        <v>0.9725651578</v>
      </c>
      <c r="H52" s="42">
        <f t="shared" si="98"/>
        <v>0.9756041691</v>
      </c>
      <c r="I52" s="42">
        <f t="shared" si="99"/>
        <v>0.9709895654</v>
      </c>
      <c r="J52" s="42">
        <f t="shared" si="100"/>
        <v>0.9709895654</v>
      </c>
      <c r="K52" s="42">
        <f t="shared" si="101"/>
        <v>0.9726895598</v>
      </c>
      <c r="L52" s="42">
        <f t="shared" si="102"/>
        <v>0.959223301</v>
      </c>
      <c r="M52" s="47">
        <f t="shared" si="103"/>
        <v>0.9699456924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>
      <c r="A53" s="1"/>
      <c r="B53" s="1"/>
      <c r="C53" s="1"/>
      <c r="D53" s="1"/>
      <c r="E53" s="49" t="s">
        <v>125</v>
      </c>
      <c r="F53" s="50">
        <f t="shared" ref="F53:L53" si="104">average(F44:F52)</f>
        <v>0.9592921262</v>
      </c>
      <c r="G53" s="50">
        <f t="shared" si="104"/>
        <v>0.9679612991</v>
      </c>
      <c r="H53" s="50">
        <f t="shared" si="104"/>
        <v>0.9694015546</v>
      </c>
      <c r="I53" s="50">
        <f t="shared" si="104"/>
        <v>0.9664465497</v>
      </c>
      <c r="J53" s="50">
        <f t="shared" si="104"/>
        <v>0.9664465497</v>
      </c>
      <c r="K53" s="50">
        <f t="shared" si="104"/>
        <v>0.967021414</v>
      </c>
      <c r="L53" s="50">
        <f t="shared" si="104"/>
        <v>0.9536236153</v>
      </c>
      <c r="M53" s="51">
        <f t="shared" si="103"/>
        <v>0.9643133012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</sheetData>
  <hyperlinks>
    <hyperlink r:id="rId1" location="numberofrelays" ref="E6"/>
    <hyperlink r:id="rId2" location="B454BCF342BB52DC36AE5EF48978E01D4261D309" ref="H6"/>
  </hyperlinks>
  <drawing r:id="rId3"/>
</worksheet>
</file>